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730"/>
  <workbookPr defaultThemeVersion="166925"/>
  <bookViews>
    <workbookView xWindow="0" yWindow="0" windowWidth="20490" windowHeight="7515" activeTab="0"/>
  </bookViews>
  <sheets>
    <sheet name="FY19 DOC" sheetId="1" r:id="rId1"/>
  </sheets>
  <definedNames>
    <definedName name="_xlnm.Print_Area" localSheetId="0">'FY19 DOC'!$B$1:$P$316</definedName>
    <definedName name="Z_85838999_9E8B_43B9_9FB8_E5C9F87E0D26_.wvu.PrintTitles" localSheetId="0" hidden="1">'FY19 DOC'!$1:$3</definedName>
    <definedName name="Z_85838999_9E8B_43B9_9FB8_E5C9F87E0D26_.wvu.Rows" localSheetId="0" hidden="1">'FY19 DOC'!$28:$42,'FY19 DOC'!$67:$81,'FY19 DOC'!$105:$119,'FY19 DOC'!$161:$192,'FY19 DOC'!$217:$225,'FY19 DOC'!$249:$263,'FY19 DOC'!$287:$301</definedName>
    <definedName name="Z_B5494D6E_77B7_4C87_8468_A638414BE675_.wvu.PrintTitles" localSheetId="0" hidden="1">'FY19 DOC'!$1:$3</definedName>
    <definedName name="Z_E1649506_BCAC_446F_8285_843D6E31CCC8_.wvu.PrintTitles" localSheetId="0" hidden="1">'FY19 DOC'!$1:$3</definedName>
    <definedName name="Z_E1649506_BCAC_446F_8285_843D6E31CCC8_.wvu.Rows" localSheetId="0" hidden="1">'FY19 DOC'!$28:$42,'FY19 DOC'!$67:$81,'FY19 DOC'!$105:$119,'FY19 DOC'!$161:$192,'FY19 DOC'!$217:$225,'FY19 DOC'!$249:$263,'FY19 DOC'!$287:$301</definedName>
    <definedName name="_xlnm.Print_Titles" localSheetId="0">'FY19 DOC'!$1:$3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<sst xmlns="http://schemas.openxmlformats.org/spreadsheetml/2006/main" count="172" uniqueCount="75">
  <si>
    <t>FY19 Department Request  - DOC</t>
  </si>
  <si>
    <t>GF</t>
  </si>
  <si>
    <t>SF</t>
  </si>
  <si>
    <t>Tob</t>
  </si>
  <si>
    <t>State Health Care Res</t>
  </si>
  <si>
    <t>IdptT</t>
  </si>
  <si>
    <t>Ptrust</t>
  </si>
  <si>
    <t>Internal Service</t>
  </si>
  <si>
    <t>FF</t>
  </si>
  <si>
    <t>ARRA
Fed</t>
  </si>
  <si>
    <t>VT Health Connect (Portion Funded By SHCRF)</t>
  </si>
  <si>
    <t>Medicaid
GCF</t>
  </si>
  <si>
    <t>Invmnt
GCF</t>
  </si>
  <si>
    <t>Total</t>
  </si>
  <si>
    <t>Sec. B.335</t>
  </si>
  <si>
    <t>Corrections - Administration  - As Passed FY18</t>
  </si>
  <si>
    <t>other changes:</t>
  </si>
  <si>
    <t>Operating Expenses:</t>
  </si>
  <si>
    <t>FY18 after other changes</t>
  </si>
  <si>
    <t>Total after FY18 other changes</t>
  </si>
  <si>
    <t>Personal Services:</t>
  </si>
  <si>
    <t>Salary and Fringe Increase</t>
  </si>
  <si>
    <t>Grants:</t>
  </si>
  <si>
    <t>FY19 Changes</t>
  </si>
  <si>
    <t>FY19 Gov Recommended</t>
  </si>
  <si>
    <t>FY19 Legislative Changes</t>
  </si>
  <si>
    <t>FY19 Subtotal of Legislative Changes</t>
  </si>
  <si>
    <t>FY19 As Passed - Dept ID 3480001000</t>
  </si>
  <si>
    <t>Sec. B.336</t>
  </si>
  <si>
    <t>Corrections - Parole Board - As Passed FY18</t>
  </si>
  <si>
    <t>Admin Asst from the Position Pool</t>
  </si>
  <si>
    <t>FY19 As Passed - Dept ID 3480002000</t>
  </si>
  <si>
    <t>Sec. B.337</t>
  </si>
  <si>
    <t>Corrections - Correctional Educ - As Passed FY18</t>
  </si>
  <si>
    <t xml:space="preserve">Position reductions </t>
  </si>
  <si>
    <t>FY19 As Passed - Dept ID 3480003000</t>
  </si>
  <si>
    <t>Sec. B.338</t>
  </si>
  <si>
    <t>Correctional Services - As Passed FY18</t>
  </si>
  <si>
    <t>Management savings reduction Worker's comp (BAA item)</t>
  </si>
  <si>
    <t>Increase vacancy savings</t>
  </si>
  <si>
    <t>Personal Services contract reductions</t>
  </si>
  <si>
    <t>Offender Management System annual support and maintenance increase</t>
  </si>
  <si>
    <t xml:space="preserve">Removes partial FY18 funding for SESCF from DOC base </t>
  </si>
  <si>
    <t>Energy and Utilities CPI</t>
  </si>
  <si>
    <t>Facility Food CPI</t>
  </si>
  <si>
    <t>Water and Sewer (info from towns)</t>
  </si>
  <si>
    <t>Internal Service Funds:</t>
  </si>
  <si>
    <t>ISF Insurance Adjustments (includes Workers comp, General Liability, Auto Liability, Commercial, and Property)</t>
  </si>
  <si>
    <t>ISF VISION (includes BAA Management savings reduction)</t>
  </si>
  <si>
    <t xml:space="preserve">ISF ADS </t>
  </si>
  <si>
    <t>ISF BGS Fee for Space</t>
  </si>
  <si>
    <t>ISF DHR</t>
  </si>
  <si>
    <t>Grant reductions</t>
  </si>
  <si>
    <t>Transfer RICC to AGO (budget-neutral)</t>
  </si>
  <si>
    <t>Senate:</t>
  </si>
  <si>
    <t>Conference Committee:</t>
  </si>
  <si>
    <t>FY19 As Passed - Dept ID 3480004000</t>
  </si>
  <si>
    <t>Sec. B.339</t>
  </si>
  <si>
    <t>Correctional Services - out-of-state beds - As Passed FY18</t>
  </si>
  <si>
    <t>Increase from 270 to 284 beds</t>
  </si>
  <si>
    <t>Operating expenses:</t>
  </si>
  <si>
    <t>FY19 As Passed - Dept ID 3480006000</t>
  </si>
  <si>
    <t>Sec. B.340</t>
  </si>
  <si>
    <t>Corr Facilities - Recreation - As Passed FY18</t>
  </si>
  <si>
    <t>FY19 As Passed - Dept ID 3480005000</t>
  </si>
  <si>
    <t>Sec. B.341</t>
  </si>
  <si>
    <t>Corr.-Vermont Offender Work Program-As Passed FY18</t>
  </si>
  <si>
    <t>FY19 As Passed - Dept ID 3675001000</t>
  </si>
  <si>
    <t>TOTAL FY18 DOC Big Bill As Passed</t>
  </si>
  <si>
    <t>TOTAL FY18 DOC Reductions &amp; other changes</t>
  </si>
  <si>
    <t>TOTAL FY19 DOC Starting Point</t>
  </si>
  <si>
    <t>TOTAL FY19 DOC ups &amp; downs</t>
  </si>
  <si>
    <t>TOTAL FY19 DOC Gov Recommended</t>
  </si>
  <si>
    <t>TOTAL FY19 DOC Legislative Changes</t>
  </si>
  <si>
    <t>TOTAL FY19 DOC As 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</si>
</sst>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/>
      <right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/>
      <bottom style="thin"/>
    </border>
    <border>
      <left style="hair"/>
      <right/>
      <top/>
      <bottom style="hair"/>
    </border>
    <border>
      <left style="hair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9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3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8" fontId="2" fillId="0" borderId="2" xfId="0" applyNumberFormat="1" applyFont="1" applyBorder="1" applyAlignment="1">
      <alignment horizontal="center" wrapText="1"/>
    </xf>
    <xf numFmtId="38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/>
    </xf>
    <xf numFmtId="38" fontId="1" fillId="0" borderId="0" xfId="18" applyNumberFormat="1" applyFont="1" applyBorder="1" applyAlignment="1">
      <alignment horizontal="right"/>
    </xf>
    <xf numFmtId="38" fontId="3" fillId="0" borderId="0" xfId="18" applyNumberFormat="1" applyFont="1" applyBorder="1" applyAlignment="1">
      <alignment horizontal="right"/>
    </xf>
    <xf numFmtId="0" fontId="2" fillId="0" borderId="0" xfId="0" applyFont="1"/>
    <xf numFmtId="0" fontId="2" fillId="2" borderId="0" xfId="0" applyFont="1" applyFill="1"/>
    <xf numFmtId="0" fontId="4" fillId="3" borderId="3" xfId="0" applyFont="1" applyFill="1" applyBorder="1" applyAlignment="1">
      <alignment horizontal="left"/>
    </xf>
    <xf numFmtId="38" fontId="4" fillId="4" borderId="4" xfId="0" applyNumberFormat="1" applyFont="1" applyFill="1" applyBorder="1" applyAlignment="1">
      <alignment horizontal="right"/>
    </xf>
    <xf numFmtId="38" fontId="4" fillId="3" borderId="3" xfId="0" applyNumberFormat="1" applyFont="1" applyFill="1" applyBorder="1" applyAlignment="1">
      <alignment horizontal="right"/>
    </xf>
    <xf numFmtId="38" fontId="4" fillId="3" borderId="3" xfId="18" applyNumberFormat="1" applyFont="1" applyFill="1" applyBorder="1" applyAlignment="1">
      <alignment horizontal="right"/>
    </xf>
    <xf numFmtId="38" fontId="4" fillId="4" borderId="3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5" borderId="5" xfId="0" applyFont="1" applyFill="1" applyBorder="1" applyAlignment="1">
      <alignment horizontal="left"/>
    </xf>
    <xf numFmtId="38" fontId="1" fillId="5" borderId="5" xfId="0" applyNumberFormat="1" applyFont="1" applyFill="1" applyBorder="1" applyAlignment="1">
      <alignment horizontal="right"/>
    </xf>
    <xf numFmtId="38" fontId="1" fillId="5" borderId="5" xfId="18" applyNumberFormat="1" applyFont="1" applyFill="1" applyBorder="1" applyAlignment="1">
      <alignment horizontal="right"/>
    </xf>
    <xf numFmtId="38" fontId="2" fillId="5" borderId="5" xfId="0" applyNumberFormat="1" applyFont="1" applyFill="1" applyBorder="1" applyAlignment="1">
      <alignment horizontal="right"/>
    </xf>
    <xf numFmtId="38" fontId="1" fillId="5" borderId="5" xfId="0" applyNumberFormat="1" applyFont="1" applyFill="1" applyBorder="1" applyAlignment="1">
      <alignment horizontal="left" indent="1"/>
    </xf>
    <xf numFmtId="0" fontId="1" fillId="5" borderId="6" xfId="0" applyFont="1" applyFill="1" applyBorder="1" applyAlignment="1">
      <alignment horizontal="left" indent="1"/>
    </xf>
    <xf numFmtId="0" fontId="2" fillId="5" borderId="6" xfId="0" applyFont="1" applyFill="1" applyBorder="1" applyAlignment="1">
      <alignment horizontal="left"/>
    </xf>
    <xf numFmtId="38" fontId="1" fillId="5" borderId="6" xfId="0" applyNumberFormat="1" applyFont="1" applyFill="1" applyBorder="1" applyAlignment="1">
      <alignment horizontal="right"/>
    </xf>
    <xf numFmtId="38" fontId="1" fillId="5" borderId="6" xfId="18" applyNumberFormat="1" applyFont="1" applyFill="1" applyBorder="1" applyAlignment="1">
      <alignment horizontal="right"/>
    </xf>
    <xf numFmtId="38" fontId="2" fillId="5" borderId="6" xfId="0" applyNumberFormat="1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38" fontId="2" fillId="5" borderId="3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left"/>
    </xf>
    <xf numFmtId="38" fontId="2" fillId="6" borderId="8" xfId="0" applyNumberFormat="1" applyFont="1" applyFill="1" applyBorder="1" applyAlignment="1">
      <alignment horizontal="left"/>
    </xf>
    <xf numFmtId="38" fontId="4" fillId="6" borderId="4" xfId="0" applyNumberFormat="1" applyFont="1" applyFill="1" applyBorder="1" applyAlignment="1">
      <alignment horizontal="left"/>
    </xf>
    <xf numFmtId="38" fontId="2" fillId="6" borderId="4" xfId="0" applyNumberFormat="1" applyFont="1" applyFill="1" applyBorder="1" applyAlignment="1">
      <alignment horizontal="right"/>
    </xf>
    <xf numFmtId="0" fontId="2" fillId="0" borderId="5" xfId="0" applyFont="1" applyFill="1" applyBorder="1"/>
    <xf numFmtId="38" fontId="1" fillId="0" borderId="9" xfId="0" applyNumberFormat="1" applyFont="1" applyBorder="1" applyAlignment="1">
      <alignment/>
    </xf>
    <xf numFmtId="38" fontId="1" fillId="0" borderId="5" xfId="18" applyNumberFormat="1" applyFont="1" applyBorder="1" applyAlignment="1">
      <alignment horizontal="right"/>
    </xf>
    <xf numFmtId="38" fontId="3" fillId="0" borderId="5" xfId="18" applyNumberFormat="1" applyFont="1" applyBorder="1" applyAlignment="1">
      <alignment horizontal="right"/>
    </xf>
    <xf numFmtId="38" fontId="2" fillId="0" borderId="5" xfId="18" applyNumberFormat="1" applyFont="1" applyBorder="1" applyAlignment="1">
      <alignment horizontal="right"/>
    </xf>
    <xf numFmtId="0" fontId="1" fillId="0" borderId="5" xfId="20" applyFont="1" applyFill="1" applyBorder="1" applyAlignment="1">
      <alignment horizontal="left" indent="1"/>
      <protection/>
    </xf>
    <xf numFmtId="38" fontId="1" fillId="0" borderId="6" xfId="18" applyNumberFormat="1" applyFont="1" applyBorder="1" applyAlignment="1">
      <alignment horizontal="right"/>
    </xf>
    <xf numFmtId="38" fontId="1" fillId="0" borderId="10" xfId="18" applyNumberFormat="1" applyFont="1" applyBorder="1" applyAlignment="1">
      <alignment horizontal="right"/>
    </xf>
    <xf numFmtId="38" fontId="3" fillId="0" borderId="10" xfId="18" applyNumberFormat="1" applyFont="1" applyBorder="1" applyAlignment="1">
      <alignment horizontal="right"/>
    </xf>
    <xf numFmtId="38" fontId="2" fillId="0" borderId="10" xfId="18" applyNumberFormat="1" applyFont="1" applyBorder="1" applyAlignment="1">
      <alignment horizontal="right"/>
    </xf>
    <xf numFmtId="0" fontId="1" fillId="0" borderId="5" xfId="20" applyFont="1" applyFill="1" applyBorder="1" applyAlignment="1">
      <alignment horizontal="left"/>
      <protection/>
    </xf>
    <xf numFmtId="38" fontId="3" fillId="0" borderId="6" xfId="18" applyNumberFormat="1" applyFont="1" applyBorder="1" applyAlignment="1">
      <alignment horizontal="right"/>
    </xf>
    <xf numFmtId="0" fontId="2" fillId="0" borderId="10" xfId="0" applyFont="1" applyFill="1" applyBorder="1"/>
    <xf numFmtId="0" fontId="1" fillId="0" borderId="5" xfId="0" applyFont="1" applyFill="1" applyBorder="1"/>
    <xf numFmtId="38" fontId="2" fillId="7" borderId="3" xfId="0" applyNumberFormat="1" applyFont="1" applyFill="1" applyBorder="1" applyAlignment="1">
      <alignment horizontal="left"/>
    </xf>
    <xf numFmtId="38" fontId="4" fillId="7" borderId="3" xfId="0" applyNumberFormat="1" applyFont="1" applyFill="1" applyBorder="1" applyAlignment="1">
      <alignment horizontal="left"/>
    </xf>
    <xf numFmtId="38" fontId="2" fillId="7" borderId="3" xfId="0" applyNumberFormat="1" applyFont="1" applyFill="1" applyBorder="1" applyAlignment="1">
      <alignment horizontal="right"/>
    </xf>
    <xf numFmtId="38" fontId="2" fillId="7" borderId="11" xfId="0" applyNumberFormat="1" applyFont="1" applyFill="1" applyBorder="1" applyAlignment="1">
      <alignment horizontal="right"/>
    </xf>
    <xf numFmtId="38" fontId="2" fillId="8" borderId="5" xfId="0" applyNumberFormat="1" applyFont="1" applyFill="1" applyBorder="1" applyAlignment="1">
      <alignment/>
    </xf>
    <xf numFmtId="0" fontId="1" fillId="8" borderId="5" xfId="0" applyFont="1" applyFill="1" applyBorder="1"/>
    <xf numFmtId="38" fontId="2" fillId="8" borderId="5" xfId="0" applyNumberFormat="1" applyFont="1" applyFill="1" applyBorder="1" applyAlignment="1">
      <alignment horizontal="right"/>
    </xf>
    <xf numFmtId="38" fontId="2" fillId="8" borderId="5" xfId="18" applyNumberFormat="1" applyFont="1" applyFill="1" applyBorder="1" applyAlignment="1">
      <alignment horizontal="right"/>
    </xf>
    <xf numFmtId="0" fontId="2" fillId="8" borderId="10" xfId="0" applyFont="1" applyFill="1" applyBorder="1"/>
    <xf numFmtId="0" fontId="1" fillId="8" borderId="10" xfId="0" applyFont="1" applyFill="1" applyBorder="1"/>
    <xf numFmtId="38" fontId="1" fillId="8" borderId="1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 horizontal="right"/>
    </xf>
    <xf numFmtId="0" fontId="3" fillId="8" borderId="10" xfId="0" applyFont="1" applyFill="1" applyBorder="1" applyAlignment="1">
      <alignment horizontal="right"/>
    </xf>
    <xf numFmtId="38" fontId="1" fillId="8" borderId="10" xfId="0" applyNumberFormat="1" applyFont="1" applyFill="1" applyBorder="1" applyAlignment="1">
      <alignment horizontal="left" indent="1"/>
    </xf>
    <xf numFmtId="38" fontId="1" fillId="8" borderId="10" xfId="18" applyNumberFormat="1" applyFont="1" applyFill="1" applyBorder="1" applyAlignment="1">
      <alignment horizontal="right"/>
    </xf>
    <xf numFmtId="38" fontId="1" fillId="8" borderId="6" xfId="18" applyNumberFormat="1" applyFont="1" applyFill="1" applyBorder="1" applyAlignment="1">
      <alignment horizontal="right"/>
    </xf>
    <xf numFmtId="0" fontId="1" fillId="8" borderId="6" xfId="0" applyFont="1" applyFill="1" applyBorder="1"/>
    <xf numFmtId="38" fontId="2" fillId="8" borderId="9" xfId="0" applyNumberFormat="1" applyFont="1" applyFill="1" applyBorder="1" applyAlignment="1">
      <alignment/>
    </xf>
    <xf numFmtId="38" fontId="2" fillId="8" borderId="7" xfId="0" applyNumberFormat="1" applyFont="1" applyFill="1" applyBorder="1" applyAlignment="1">
      <alignment horizontal="left"/>
    </xf>
    <xf numFmtId="38" fontId="4" fillId="8" borderId="7" xfId="0" applyNumberFormat="1" applyFont="1" applyFill="1" applyBorder="1" applyAlignment="1">
      <alignment horizontal="left"/>
    </xf>
    <xf numFmtId="38" fontId="2" fillId="8" borderId="3" xfId="0" applyNumberFormat="1" applyFont="1" applyFill="1" applyBorder="1" applyAlignment="1">
      <alignment horizontal="right"/>
    </xf>
    <xf numFmtId="38" fontId="2" fillId="8" borderId="3" xfId="0" applyNumberFormat="1" applyFont="1" applyFill="1" applyBorder="1" applyAlignment="1">
      <alignment horizontal="left"/>
    </xf>
    <xf numFmtId="38" fontId="4" fillId="8" borderId="3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left"/>
    </xf>
    <xf numFmtId="38" fontId="4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right"/>
    </xf>
    <xf numFmtId="38" fontId="1" fillId="5" borderId="12" xfId="0" applyNumberFormat="1" applyFont="1" applyFill="1" applyBorder="1" applyAlignment="1">
      <alignment horizontal="right"/>
    </xf>
    <xf numFmtId="38" fontId="2" fillId="5" borderId="12" xfId="0" applyNumberFormat="1" applyFont="1" applyFill="1" applyBorder="1" applyAlignment="1">
      <alignment horizontal="right"/>
    </xf>
    <xf numFmtId="0" fontId="2" fillId="5" borderId="9" xfId="0" applyFont="1" applyFill="1" applyBorder="1" applyAlignment="1">
      <alignment horizontal="left"/>
    </xf>
    <xf numFmtId="38" fontId="1" fillId="5" borderId="9" xfId="0" applyNumberFormat="1" applyFont="1" applyFill="1" applyBorder="1" applyAlignment="1">
      <alignment horizontal="right"/>
    </xf>
    <xf numFmtId="38" fontId="1" fillId="5" borderId="9" xfId="18" applyNumberFormat="1" applyFont="1" applyFill="1" applyBorder="1" applyAlignment="1">
      <alignment horizontal="right"/>
    </xf>
    <xf numFmtId="0" fontId="1" fillId="5" borderId="6" xfId="0" applyFont="1" applyFill="1" applyBorder="1" applyAlignment="1">
      <alignment horizontal="left"/>
    </xf>
    <xf numFmtId="0" fontId="1" fillId="2" borderId="0" xfId="0" applyFont="1" applyFill="1"/>
    <xf numFmtId="0" fontId="1" fillId="5" borderId="7" xfId="0" applyFont="1" applyFill="1" applyBorder="1" applyAlignment="1">
      <alignment horizontal="left"/>
    </xf>
    <xf numFmtId="38" fontId="2" fillId="5" borderId="7" xfId="0" applyNumberFormat="1" applyFont="1" applyFill="1" applyBorder="1" applyAlignment="1">
      <alignment horizontal="right"/>
    </xf>
    <xf numFmtId="38" fontId="1" fillId="0" borderId="9" xfId="0" applyNumberFormat="1" applyFont="1" applyFill="1" applyBorder="1" applyAlignment="1">
      <alignment/>
    </xf>
    <xf numFmtId="38" fontId="1" fillId="0" borderId="10" xfId="18" applyNumberFormat="1" applyFont="1" applyFill="1" applyBorder="1" applyAlignment="1">
      <alignment horizontal="right"/>
    </xf>
    <xf numFmtId="38" fontId="3" fillId="0" borderId="10" xfId="18" applyNumberFormat="1" applyFont="1" applyFill="1" applyBorder="1" applyAlignment="1">
      <alignment horizontal="right"/>
    </xf>
    <xf numFmtId="38" fontId="2" fillId="0" borderId="10" xfId="18" applyNumberFormat="1" applyFont="1" applyFill="1" applyBorder="1" applyAlignment="1">
      <alignment horizontal="right"/>
    </xf>
    <xf numFmtId="164" fontId="1" fillId="0" borderId="10" xfId="18" applyNumberFormat="1" applyFont="1" applyFill="1" applyBorder="1" applyAlignment="1">
      <alignment horizontal="left" wrapText="1" indent="1"/>
    </xf>
    <xf numFmtId="0" fontId="1" fillId="0" borderId="10" xfId="20" applyFont="1" applyFill="1" applyBorder="1" applyAlignment="1">
      <alignment horizontal="left" indent="1"/>
      <protection/>
    </xf>
    <xf numFmtId="0" fontId="1" fillId="0" borderId="10" xfId="0" applyFont="1" applyFill="1" applyBorder="1"/>
    <xf numFmtId="38" fontId="1" fillId="0" borderId="5" xfId="0" applyNumberFormat="1" applyFont="1" applyBorder="1" applyAlignment="1">
      <alignment/>
    </xf>
    <xf numFmtId="38" fontId="2" fillId="8" borderId="10" xfId="18" applyNumberFormat="1" applyFont="1" applyFill="1" applyBorder="1" applyAlignment="1">
      <alignment horizontal="right"/>
    </xf>
    <xf numFmtId="38" fontId="2" fillId="8" borderId="10" xfId="0" applyNumberFormat="1" applyFont="1" applyFill="1" applyBorder="1" applyAlignment="1">
      <alignment/>
    </xf>
    <xf numFmtId="38" fontId="1" fillId="8" borderId="10" xfId="0" applyNumberFormat="1" applyFont="1" applyFill="1" applyBorder="1" applyAlignment="1">
      <alignment/>
    </xf>
    <xf numFmtId="0" fontId="1" fillId="8" borderId="9" xfId="0" applyFont="1" applyFill="1" applyBorder="1"/>
    <xf numFmtId="38" fontId="1" fillId="8" borderId="9" xfId="0" applyNumberFormat="1" applyFont="1" applyFill="1" applyBorder="1" applyAlignment="1">
      <alignment/>
    </xf>
    <xf numFmtId="38" fontId="1" fillId="8" borderId="9" xfId="18" applyNumberFormat="1" applyFont="1" applyFill="1" applyBorder="1" applyAlignment="1">
      <alignment horizontal="right"/>
    </xf>
    <xf numFmtId="38" fontId="4" fillId="3" borderId="4" xfId="0" applyNumberFormat="1" applyFont="1" applyFill="1" applyBorder="1" applyAlignment="1">
      <alignment horizontal="right"/>
    </xf>
    <xf numFmtId="38" fontId="4" fillId="4" borderId="4" xfId="18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38" fontId="2" fillId="5" borderId="9" xfId="0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left"/>
    </xf>
    <xf numFmtId="38" fontId="2" fillId="6" borderId="3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38" fontId="1" fillId="0" borderId="5" xfId="0" applyNumberFormat="1" applyFont="1" applyFill="1" applyBorder="1" applyAlignment="1">
      <alignment horizontal="left" wrapText="1" indent="1"/>
    </xf>
    <xf numFmtId="0" fontId="2" fillId="0" borderId="6" xfId="0" applyFont="1" applyFill="1" applyBorder="1"/>
    <xf numFmtId="0" fontId="1" fillId="0" borderId="6" xfId="0" applyFont="1" applyFill="1" applyBorder="1"/>
    <xf numFmtId="0" fontId="1" fillId="8" borderId="10" xfId="0" applyFont="1" applyFill="1" applyBorder="1" applyAlignment="1">
      <alignment horizontal="left" indent="1"/>
    </xf>
    <xf numFmtId="38" fontId="1" fillId="8" borderId="5" xfId="0" applyNumberFormat="1" applyFont="1" applyFill="1" applyBorder="1" applyAlignment="1">
      <alignment/>
    </xf>
    <xf numFmtId="38" fontId="1" fillId="8" borderId="9" xfId="0" applyNumberFormat="1" applyFont="1" applyFill="1" applyBorder="1" applyAlignment="1">
      <alignment horizontal="left" wrapText="1" indent="1"/>
    </xf>
    <xf numFmtId="38" fontId="2" fillId="8" borderId="3" xfId="0" applyNumberFormat="1" applyFont="1" applyFill="1" applyBorder="1" applyAlignment="1">
      <alignment/>
    </xf>
    <xf numFmtId="0" fontId="4" fillId="3" borderId="8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38" fontId="4" fillId="3" borderId="4" xfId="18" applyNumberFormat="1" applyFont="1" applyFill="1" applyBorder="1" applyAlignment="1">
      <alignment horizontal="right"/>
    </xf>
    <xf numFmtId="38" fontId="2" fillId="5" borderId="14" xfId="0" applyNumberFormat="1" applyFont="1" applyFill="1" applyBorder="1" applyAlignment="1">
      <alignment horizontal="right"/>
    </xf>
    <xf numFmtId="38" fontId="2" fillId="5" borderId="14" xfId="0" applyNumberFormat="1" applyFont="1" applyFill="1" applyBorder="1" applyAlignment="1">
      <alignment/>
    </xf>
    <xf numFmtId="38" fontId="1" fillId="5" borderId="14" xfId="0" applyNumberFormat="1" applyFont="1" applyFill="1" applyBorder="1" applyAlignment="1">
      <alignment horizontal="right"/>
    </xf>
    <xf numFmtId="0" fontId="1" fillId="5" borderId="14" xfId="0" applyFont="1" applyFill="1" applyBorder="1" applyAlignment="1">
      <alignment horizontal="left" indent="1"/>
    </xf>
    <xf numFmtId="38" fontId="1" fillId="5" borderId="14" xfId="0" applyNumberFormat="1" applyFont="1" applyFill="1" applyBorder="1" applyAlignment="1">
      <alignment horizontal="left" indent="1"/>
    </xf>
    <xf numFmtId="38" fontId="1" fillId="5" borderId="14" xfId="0" applyNumberFormat="1" applyFont="1" applyFill="1" applyBorder="1" applyAlignment="1">
      <alignment/>
    </xf>
    <xf numFmtId="38" fontId="2" fillId="5" borderId="14" xfId="0" applyNumberFormat="1" applyFont="1" applyFill="1" applyBorder="1" applyAlignment="1">
      <alignment horizontal="left"/>
    </xf>
    <xf numFmtId="38" fontId="2" fillId="5" borderId="8" xfId="0" applyNumberFormat="1" applyFont="1" applyFill="1" applyBorder="1" applyAlignment="1">
      <alignment horizontal="right"/>
    </xf>
    <xf numFmtId="38" fontId="2" fillId="5" borderId="15" xfId="0" applyNumberFormat="1" applyFont="1" applyFill="1" applyBorder="1" applyAlignment="1">
      <alignment horizontal="right"/>
    </xf>
    <xf numFmtId="38" fontId="2" fillId="0" borderId="5" xfId="18" applyNumberFormat="1" applyFont="1" applyFill="1" applyBorder="1" applyAlignment="1">
      <alignment horizontal="right"/>
    </xf>
    <xf numFmtId="0" fontId="1" fillId="0" borderId="5" xfId="20" applyFont="1" applyFill="1" applyBorder="1" applyAlignment="1">
      <alignment horizontal="left" wrapText="1" indent="1"/>
      <protection/>
    </xf>
    <xf numFmtId="38" fontId="1" fillId="0" borderId="5" xfId="18" applyNumberFormat="1" applyFont="1" applyFill="1" applyBorder="1" applyAlignment="1">
      <alignment horizontal="right"/>
    </xf>
    <xf numFmtId="38" fontId="3" fillId="0" borderId="5" xfId="18" applyNumberFormat="1" applyFont="1" applyFill="1" applyBorder="1" applyAlignment="1">
      <alignment horizontal="right"/>
    </xf>
    <xf numFmtId="38" fontId="1" fillId="0" borderId="6" xfId="18" applyNumberFormat="1" applyFont="1" applyFill="1" applyBorder="1" applyAlignment="1">
      <alignment horizontal="right"/>
    </xf>
    <xf numFmtId="0" fontId="1" fillId="0" borderId="10" xfId="20" applyFont="1" applyFill="1" applyBorder="1" applyAlignment="1">
      <alignment horizontal="left" wrapText="1" indent="1"/>
      <protection/>
    </xf>
    <xf numFmtId="0" fontId="2" fillId="0" borderId="5" xfId="20" applyFont="1" applyFill="1" applyBorder="1" applyAlignment="1">
      <alignment horizontal="left" wrapText="1"/>
      <protection/>
    </xf>
    <xf numFmtId="38" fontId="1" fillId="0" borderId="9" xfId="0" applyNumberFormat="1" applyFont="1" applyFill="1" applyBorder="1" applyAlignment="1">
      <alignment wrapText="1"/>
    </xf>
    <xf numFmtId="38" fontId="1" fillId="0" borderId="10" xfId="18" applyNumberFormat="1" applyFont="1" applyFill="1" applyBorder="1" applyAlignment="1">
      <alignment horizontal="right" wrapText="1"/>
    </xf>
    <xf numFmtId="0" fontId="1" fillId="9" borderId="5" xfId="20" applyFont="1" applyFill="1" applyBorder="1" applyAlignment="1">
      <alignment horizontal="left" wrapText="1" indent="1"/>
      <protection/>
    </xf>
    <xf numFmtId="0" fontId="1" fillId="8" borderId="10" xfId="0" applyFont="1" applyFill="1" applyBorder="1" applyAlignment="1">
      <alignment horizontal="left" wrapText="1" indent="1"/>
    </xf>
    <xf numFmtId="0" fontId="1" fillId="8" borderId="5" xfId="0" applyFont="1" applyFill="1" applyBorder="1" applyAlignment="1">
      <alignment horizontal="left" indent="1"/>
    </xf>
    <xf numFmtId="38" fontId="1" fillId="8" borderId="5" xfId="0" applyNumberFormat="1" applyFont="1" applyFill="1" applyBorder="1" applyAlignment="1">
      <alignment horizontal="left" wrapText="1" indent="1"/>
    </xf>
    <xf numFmtId="38" fontId="2" fillId="8" borderId="5" xfId="0" applyNumberFormat="1" applyFont="1" applyFill="1" applyBorder="1" applyAlignment="1">
      <alignment horizontal="left" wrapText="1"/>
    </xf>
    <xf numFmtId="38" fontId="1" fillId="8" borderId="5" xfId="0" applyNumberFormat="1" applyFont="1" applyFill="1" applyBorder="1" applyAlignment="1">
      <alignment wrapText="1"/>
    </xf>
    <xf numFmtId="38" fontId="2" fillId="8" borderId="5" xfId="0" applyNumberFormat="1" applyFont="1" applyFill="1" applyBorder="1" applyAlignment="1">
      <alignment wrapText="1"/>
    </xf>
    <xf numFmtId="0" fontId="4" fillId="3" borderId="10" xfId="0" applyFont="1" applyFill="1" applyBorder="1" applyAlignment="1">
      <alignment horizontal="left"/>
    </xf>
    <xf numFmtId="38" fontId="4" fillId="4" borderId="10" xfId="0" applyNumberFormat="1" applyFont="1" applyFill="1" applyBorder="1" applyAlignment="1">
      <alignment horizontal="right"/>
    </xf>
    <xf numFmtId="38" fontId="4" fillId="3" borderId="10" xfId="0" applyNumberFormat="1" applyFont="1" applyFill="1" applyBorder="1" applyAlignment="1">
      <alignment horizontal="right"/>
    </xf>
    <xf numFmtId="38" fontId="4" fillId="3" borderId="10" xfId="18" applyNumberFormat="1" applyFont="1" applyFill="1" applyBorder="1" applyAlignment="1">
      <alignment horizontal="right"/>
    </xf>
    <xf numFmtId="0" fontId="2" fillId="5" borderId="10" xfId="0" applyFont="1" applyFill="1" applyBorder="1" applyAlignment="1">
      <alignment horizontal="left"/>
    </xf>
    <xf numFmtId="38" fontId="1" fillId="5" borderId="10" xfId="0" applyNumberFormat="1" applyFont="1" applyFill="1" applyBorder="1" applyAlignment="1">
      <alignment horizontal="right"/>
    </xf>
    <xf numFmtId="38" fontId="1" fillId="5" borderId="10" xfId="18" applyNumberFormat="1" applyFont="1" applyFill="1" applyBorder="1" applyAlignment="1">
      <alignment horizontal="right"/>
    </xf>
    <xf numFmtId="38" fontId="2" fillId="5" borderId="10" xfId="18" applyNumberFormat="1" applyFont="1" applyFill="1" applyBorder="1" applyAlignment="1">
      <alignment horizontal="right"/>
    </xf>
    <xf numFmtId="0" fontId="1" fillId="5" borderId="9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 indent="2"/>
    </xf>
    <xf numFmtId="38" fontId="2" fillId="5" borderId="6" xfId="18" applyNumberFormat="1" applyFont="1" applyFill="1" applyBorder="1" applyAlignment="1">
      <alignment horizontal="right"/>
    </xf>
    <xf numFmtId="38" fontId="2" fillId="5" borderId="3" xfId="18" applyNumberFormat="1" applyFont="1" applyFill="1" applyBorder="1" applyAlignment="1">
      <alignment horizontal="right"/>
    </xf>
    <xf numFmtId="38" fontId="2" fillId="5" borderId="7" xfId="18" applyNumberFormat="1" applyFont="1" applyFill="1" applyBorder="1" applyAlignment="1">
      <alignment horizontal="right"/>
    </xf>
    <xf numFmtId="38" fontId="2" fillId="6" borderId="4" xfId="0" applyNumberFormat="1" applyFont="1" applyFill="1" applyBorder="1" applyAlignment="1">
      <alignment horizontal="left"/>
    </xf>
    <xf numFmtId="38" fontId="1" fillId="0" borderId="5" xfId="20" applyNumberFormat="1" applyFont="1" applyBorder="1" applyAlignment="1">
      <alignment horizontal="left" wrapText="1" indent="1"/>
      <protection/>
    </xf>
    <xf numFmtId="38" fontId="1" fillId="0" borderId="5" xfId="20" applyNumberFormat="1" applyFont="1" applyFill="1" applyBorder="1" applyAlignment="1">
      <alignment horizontal="left" wrapText="1" indent="1"/>
      <protection/>
    </xf>
    <xf numFmtId="38" fontId="1" fillId="0" borderId="9" xfId="18" applyNumberFormat="1" applyFont="1" applyBorder="1" applyAlignment="1">
      <alignment horizontal="right"/>
    </xf>
    <xf numFmtId="38" fontId="3" fillId="0" borderId="9" xfId="18" applyNumberFormat="1" applyFont="1" applyBorder="1" applyAlignment="1">
      <alignment horizontal="right"/>
    </xf>
    <xf numFmtId="38" fontId="1" fillId="0" borderId="5" xfId="0" applyNumberFormat="1" applyFont="1" applyFill="1" applyBorder="1" applyAlignment="1">
      <alignment horizontal="left"/>
    </xf>
    <xf numFmtId="0" fontId="1" fillId="0" borderId="0" xfId="0" applyFont="1" applyBorder="1"/>
    <xf numFmtId="38" fontId="1" fillId="0" borderId="0" xfId="0" applyNumberFormat="1" applyFont="1" applyBorder="1" applyAlignment="1">
      <alignment horizontal="right"/>
    </xf>
    <xf numFmtId="38" fontId="2" fillId="7" borderId="7" xfId="0" applyNumberFormat="1" applyFont="1" applyFill="1" applyBorder="1" applyAlignment="1">
      <alignment horizontal="left"/>
    </xf>
    <xf numFmtId="38" fontId="4" fillId="7" borderId="7" xfId="0" applyNumberFormat="1" applyFont="1" applyFill="1" applyBorder="1" applyAlignment="1">
      <alignment horizontal="left"/>
    </xf>
    <xf numFmtId="38" fontId="2" fillId="8" borderId="12" xfId="0" applyNumberFormat="1" applyFont="1" applyFill="1" applyBorder="1" applyAlignment="1">
      <alignment horizontal="right"/>
    </xf>
    <xf numFmtId="38" fontId="2" fillId="8" borderId="12" xfId="18" applyNumberFormat="1" applyFont="1" applyFill="1" applyBorder="1" applyAlignment="1">
      <alignment horizontal="right"/>
    </xf>
    <xf numFmtId="38" fontId="1" fillId="8" borderId="5" xfId="0" applyNumberFormat="1" applyFont="1" applyFill="1" applyBorder="1" applyAlignment="1">
      <alignment horizontal="right"/>
    </xf>
    <xf numFmtId="0" fontId="1" fillId="8" borderId="5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right"/>
    </xf>
    <xf numFmtId="38" fontId="1" fillId="8" borderId="9" xfId="0" applyNumberFormat="1" applyFont="1" applyFill="1" applyBorder="1" applyAlignment="1">
      <alignment horizontal="right"/>
    </xf>
    <xf numFmtId="0" fontId="1" fillId="8" borderId="9" xfId="0" applyFont="1" applyFill="1" applyBorder="1" applyAlignment="1">
      <alignment horizontal="right"/>
    </xf>
    <xf numFmtId="0" fontId="3" fillId="8" borderId="9" xfId="0" applyFont="1" applyFill="1" applyBorder="1" applyAlignment="1">
      <alignment horizontal="right"/>
    </xf>
    <xf numFmtId="0" fontId="2" fillId="8" borderId="5" xfId="0" applyFont="1" applyFill="1" applyBorder="1"/>
    <xf numFmtId="38" fontId="2" fillId="8" borderId="6" xfId="18" applyNumberFormat="1" applyFont="1" applyFill="1" applyBorder="1" applyAlignment="1">
      <alignment horizontal="right"/>
    </xf>
    <xf numFmtId="38" fontId="1" fillId="0" borderId="4" xfId="0" applyNumberFormat="1" applyFont="1" applyBorder="1" applyAlignment="1">
      <alignment horizontal="left" indent="1"/>
    </xf>
    <xf numFmtId="38" fontId="1" fillId="0" borderId="4" xfId="0" applyNumberFormat="1" applyFont="1" applyBorder="1" applyAlignment="1">
      <alignment/>
    </xf>
    <xf numFmtId="38" fontId="1" fillId="0" borderId="4" xfId="18" applyNumberFormat="1" applyFont="1" applyBorder="1" applyAlignment="1">
      <alignment horizontal="right"/>
    </xf>
    <xf numFmtId="38" fontId="3" fillId="0" borderId="4" xfId="18" applyNumberFormat="1" applyFont="1" applyBorder="1" applyAlignment="1">
      <alignment horizontal="right"/>
    </xf>
    <xf numFmtId="38" fontId="4" fillId="4" borderId="3" xfId="18" applyNumberFormat="1" applyFont="1" applyFill="1" applyBorder="1" applyAlignment="1">
      <alignment horizontal="right"/>
    </xf>
    <xf numFmtId="0" fontId="2" fillId="0" borderId="2" xfId="0" applyFont="1" applyBorder="1"/>
    <xf numFmtId="0" fontId="1" fillId="0" borderId="2" xfId="0" applyFont="1" applyFill="1" applyBorder="1"/>
    <xf numFmtId="38" fontId="2" fillId="0" borderId="2" xfId="18" applyNumberFormat="1" applyFont="1" applyFill="1" applyBorder="1" applyAlignment="1">
      <alignment horizontal="right"/>
    </xf>
    <xf numFmtId="0" fontId="1" fillId="0" borderId="2" xfId="0" applyFont="1" applyBorder="1"/>
    <xf numFmtId="38" fontId="1" fillId="0" borderId="2" xfId="18" applyNumberFormat="1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4CC88-AB45-492A-9567-FC429258D072}">
  <sheetPr>
    <pageSetUpPr fitToPage="1"/>
  </sheetPr>
  <dimension ref="A1:P316"/>
  <sheetViews>
    <sheetView tabSelected="1" view="pageBreakPreview" zoomScale="75" zoomScaleSheetLayoutView="75" workbookViewId="0" topLeftCell="A1">
      <pane xSplit="3" ySplit="4" topLeftCell="D5" activePane="bottomRight" state="frozen"/>
      <selection pane="topLeft" activeCell="T182" sqref="T182"/>
      <selection pane="topRight" activeCell="T182" sqref="T182"/>
      <selection pane="bottomLeft" activeCell="T182" sqref="T182"/>
      <selection pane="bottomRight" activeCell="B236" sqref="B236"/>
    </sheetView>
  </sheetViews>
  <sheetFormatPr defaultColWidth="9.140625" defaultRowHeight="12.75"/>
  <cols>
    <col min="1" max="1" width="3.421875" style="1" customWidth="1"/>
    <col min="2" max="2" width="66.421875" style="168" bestFit="1" customWidth="1"/>
    <col min="3" max="3" width="1.1484375" style="168" customWidth="1"/>
    <col min="4" max="4" width="18.57421875" style="7" bestFit="1" customWidth="1"/>
    <col min="5" max="5" width="16.7109375" style="7" customWidth="1"/>
    <col min="6" max="6" width="16.7109375" style="7" hidden="1" customWidth="1"/>
    <col min="7" max="8" width="16.7109375" style="7" customWidth="1"/>
    <col min="9" max="9" width="16.7109375" style="7" hidden="1" customWidth="1"/>
    <col min="10" max="11" width="16.7109375" style="7" customWidth="1"/>
    <col min="12" max="12" width="16.7109375" style="7" hidden="1" customWidth="1"/>
    <col min="13" max="13" width="16.7109375" style="7" customWidth="1"/>
    <col min="14" max="14" width="16.7109375" style="7" hidden="1" customWidth="1"/>
    <col min="15" max="15" width="16.7109375" style="6" customWidth="1"/>
    <col min="16" max="16" width="18.57421875" style="7" bestFit="1" customWidth="1"/>
    <col min="17" max="16384" width="9.140625" style="1" customWidth="1"/>
  </cols>
  <sheetData>
    <row r="1" spans="2:16" ht="15.75">
      <c r="B1" s="2" t="s">
        <v>0</v>
      </c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P1" s="5"/>
    </row>
    <row r="2" spans="2:16" ht="15.75">
      <c r="B2" s="3"/>
      <c r="C2" s="3"/>
      <c r="N2" s="8"/>
      <c r="O2" s="9"/>
      <c r="P2" s="10"/>
    </row>
    <row r="3" spans="2:16" ht="78.75">
      <c r="B3" s="3"/>
      <c r="C3" s="3"/>
      <c r="D3" s="11" t="s">
        <v>1</v>
      </c>
      <c r="E3" s="11" t="s">
        <v>2</v>
      </c>
      <c r="F3" s="11" t="s">
        <v>3</v>
      </c>
      <c r="G3" s="12" t="s">
        <v>4</v>
      </c>
      <c r="H3" s="11" t="s">
        <v>5</v>
      </c>
      <c r="I3" s="13" t="s">
        <v>6</v>
      </c>
      <c r="J3" s="12" t="s">
        <v>7</v>
      </c>
      <c r="K3" s="11" t="s">
        <v>8</v>
      </c>
      <c r="L3" s="14" t="s">
        <v>9</v>
      </c>
      <c r="M3" s="14" t="s">
        <v>10</v>
      </c>
      <c r="N3" s="12" t="s">
        <v>11</v>
      </c>
      <c r="O3" s="14" t="s">
        <v>12</v>
      </c>
      <c r="P3" s="11" t="s">
        <v>13</v>
      </c>
    </row>
    <row r="4" spans="2:16" ht="13.5" customHeight="1"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6"/>
    </row>
    <row r="5" spans="1:16" s="25" customFormat="1" ht="15.75">
      <c r="A5" s="19" t="s">
        <v>14</v>
      </c>
      <c r="B5" s="20" t="s">
        <v>15</v>
      </c>
      <c r="C5" s="20"/>
      <c r="D5" s="21">
        <v>2999870</v>
      </c>
      <c r="E5" s="22"/>
      <c r="F5" s="22"/>
      <c r="G5" s="22"/>
      <c r="H5" s="23"/>
      <c r="I5" s="23"/>
      <c r="J5" s="23"/>
      <c r="K5" s="23"/>
      <c r="L5" s="23"/>
      <c r="M5" s="23"/>
      <c r="N5" s="23"/>
      <c r="O5" s="22"/>
      <c r="P5" s="24">
        <f aca="true" t="shared" si="0" ref="P5:P12">ROUND(SUM(D5:O5),0)</f>
        <v>2999870</v>
      </c>
    </row>
    <row r="6" spans="1:16" s="25" customFormat="1" ht="15.75">
      <c r="A6" s="19"/>
      <c r="B6" s="26" t="s">
        <v>16</v>
      </c>
      <c r="C6" s="26"/>
      <c r="D6" s="27"/>
      <c r="E6" s="27"/>
      <c r="F6" s="27"/>
      <c r="G6" s="27"/>
      <c r="H6" s="28"/>
      <c r="I6" s="28"/>
      <c r="J6" s="28"/>
      <c r="K6" s="28"/>
      <c r="L6" s="28"/>
      <c r="M6" s="28"/>
      <c r="N6" s="28"/>
      <c r="O6" s="27"/>
      <c r="P6" s="29"/>
    </row>
    <row r="7" spans="1:16" s="25" customFormat="1" ht="15.75" hidden="1">
      <c r="A7" s="19"/>
      <c r="B7" s="26" t="s">
        <v>17</v>
      </c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7"/>
      <c r="P7" s="29"/>
    </row>
    <row r="8" spans="1:16" s="25" customFormat="1" ht="15.75" hidden="1">
      <c r="A8" s="19"/>
      <c r="B8" s="30"/>
      <c r="C8" s="29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9">
        <f t="shared" si="0"/>
        <v>0</v>
      </c>
    </row>
    <row r="9" spans="1:16" s="25" customFormat="1" ht="15.75" hidden="1">
      <c r="A9" s="19"/>
      <c r="B9" s="30"/>
      <c r="C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9">
        <f t="shared" si="0"/>
        <v>0</v>
      </c>
    </row>
    <row r="10" spans="1:16" s="25" customFormat="1" ht="15.75" hidden="1">
      <c r="A10" s="19"/>
      <c r="B10" s="31"/>
      <c r="C10" s="32"/>
      <c r="D10" s="33"/>
      <c r="E10" s="33"/>
      <c r="F10" s="33"/>
      <c r="G10" s="33"/>
      <c r="H10" s="34"/>
      <c r="I10" s="34"/>
      <c r="J10" s="34"/>
      <c r="K10" s="34"/>
      <c r="L10" s="34"/>
      <c r="M10" s="34"/>
      <c r="N10" s="34"/>
      <c r="O10" s="33"/>
      <c r="P10" s="35">
        <f t="shared" si="0"/>
        <v>0</v>
      </c>
    </row>
    <row r="11" spans="1:16" s="25" customFormat="1" ht="15.75">
      <c r="A11" s="19"/>
      <c r="B11" s="36" t="s">
        <v>18</v>
      </c>
      <c r="C11" s="36"/>
      <c r="D11" s="37">
        <f aca="true" t="shared" si="1" ref="D11:O11">ROUND(SUM(D6:D10),0)</f>
        <v>0</v>
      </c>
      <c r="E11" s="37">
        <f t="shared" si="1"/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7">
        <f t="shared" si="1"/>
        <v>0</v>
      </c>
      <c r="L11" s="37">
        <f t="shared" si="1"/>
        <v>0</v>
      </c>
      <c r="M11" s="37">
        <f t="shared" si="1"/>
        <v>0</v>
      </c>
      <c r="N11" s="37">
        <f t="shared" si="1"/>
        <v>0</v>
      </c>
      <c r="O11" s="37">
        <f t="shared" si="1"/>
        <v>0</v>
      </c>
      <c r="P11" s="37">
        <f t="shared" si="0"/>
        <v>0</v>
      </c>
    </row>
    <row r="12" spans="1:16" s="25" customFormat="1" ht="15.75">
      <c r="A12" s="19"/>
      <c r="B12" s="38" t="s">
        <v>19</v>
      </c>
      <c r="C12" s="38"/>
      <c r="D12" s="37">
        <f>ROUND(SUM(D5+D11),0)</f>
        <v>2999870</v>
      </c>
      <c r="E12" s="37">
        <f aca="true" t="shared" si="2" ref="E12:O12">ROUND(SUM(E5+E11),0)</f>
        <v>0</v>
      </c>
      <c r="F12" s="37">
        <f t="shared" si="2"/>
        <v>0</v>
      </c>
      <c r="G12" s="37">
        <f t="shared" si="2"/>
        <v>0</v>
      </c>
      <c r="H12" s="37">
        <f t="shared" si="2"/>
        <v>0</v>
      </c>
      <c r="I12" s="37">
        <f t="shared" si="2"/>
        <v>0</v>
      </c>
      <c r="J12" s="37">
        <f t="shared" si="2"/>
        <v>0</v>
      </c>
      <c r="K12" s="37">
        <f t="shared" si="2"/>
        <v>0</v>
      </c>
      <c r="L12" s="37">
        <f t="shared" si="2"/>
        <v>0</v>
      </c>
      <c r="M12" s="37">
        <f t="shared" si="2"/>
        <v>0</v>
      </c>
      <c r="N12" s="37">
        <f t="shared" si="2"/>
        <v>0</v>
      </c>
      <c r="O12" s="37">
        <f t="shared" si="2"/>
        <v>0</v>
      </c>
      <c r="P12" s="37">
        <f t="shared" si="0"/>
        <v>2999870</v>
      </c>
    </row>
    <row r="13" spans="2:16" ht="15.75">
      <c r="B13" s="39" t="s">
        <v>18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2:16" ht="15.75">
      <c r="B14" s="42" t="s">
        <v>20</v>
      </c>
      <c r="C14" s="43">
        <f>IF(D14&gt;0,D14,0)</f>
        <v>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6"/>
    </row>
    <row r="15" spans="2:16" ht="15.75">
      <c r="B15" s="47" t="s">
        <v>21</v>
      </c>
      <c r="C15" s="43"/>
      <c r="D15" s="48">
        <v>186594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51">
        <f>ROUND(SUM(D15:O15),0)</f>
        <v>186594</v>
      </c>
    </row>
    <row r="16" spans="2:16" ht="15.75">
      <c r="B16" s="52"/>
      <c r="C16" s="43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53"/>
      <c r="P16" s="51">
        <f aca="true" t="shared" si="3" ref="P16:P24">ROUND(SUM(D16:O16),0)</f>
        <v>0</v>
      </c>
    </row>
    <row r="17" spans="2:16" ht="15.75" hidden="1">
      <c r="B17" s="47"/>
      <c r="C17" s="43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53"/>
      <c r="P17" s="51">
        <f t="shared" si="3"/>
        <v>0</v>
      </c>
    </row>
    <row r="18" spans="2:16" ht="15.75">
      <c r="B18" s="54" t="s">
        <v>17</v>
      </c>
      <c r="C18" s="43">
        <f>IF(D18&gt;0,D18,0)</f>
        <v>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53"/>
      <c r="P18" s="51">
        <f t="shared" si="3"/>
        <v>0</v>
      </c>
    </row>
    <row r="19" spans="2:16" ht="15.75">
      <c r="B19" s="55"/>
      <c r="C19" s="4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53"/>
      <c r="P19" s="51">
        <f t="shared" si="3"/>
        <v>0</v>
      </c>
    </row>
    <row r="20" spans="2:16" ht="15.75" hidden="1">
      <c r="B20" s="55"/>
      <c r="C20" s="43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53"/>
      <c r="P20" s="51">
        <f t="shared" si="3"/>
        <v>0</v>
      </c>
    </row>
    <row r="21" spans="2:16" ht="15.75" hidden="1">
      <c r="B21" s="55"/>
      <c r="C21" s="43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3"/>
      <c r="P21" s="51">
        <f t="shared" si="3"/>
        <v>0</v>
      </c>
    </row>
    <row r="22" spans="2:16" ht="15.75">
      <c r="B22" s="54" t="s">
        <v>22</v>
      </c>
      <c r="C22" s="43">
        <f>IF(D22&gt;0,D22,0)</f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51">
        <f t="shared" si="3"/>
        <v>0</v>
      </c>
    </row>
    <row r="23" spans="2:16" ht="15.75">
      <c r="B23" s="48"/>
      <c r="C23" s="43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3"/>
      <c r="P23" s="51">
        <f t="shared" si="3"/>
        <v>0</v>
      </c>
    </row>
    <row r="24" spans="2:16" ht="15.75" hidden="1">
      <c r="B24" s="48"/>
      <c r="C24" s="43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53"/>
      <c r="P24" s="51">
        <f t="shared" si="3"/>
        <v>0</v>
      </c>
    </row>
    <row r="25" spans="2:16" ht="15.75" hidden="1">
      <c r="B25" s="48"/>
      <c r="C25" s="4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53"/>
      <c r="P25" s="51">
        <f>ROUND(SUM(D25:O25),0)</f>
        <v>0</v>
      </c>
    </row>
    <row r="26" spans="2:16" ht="15.75">
      <c r="B26" s="56" t="s">
        <v>23</v>
      </c>
      <c r="C26" s="57"/>
      <c r="D26" s="58">
        <f aca="true" t="shared" si="4" ref="D26:P26">ROUND(SUM(D14:D25),0)</f>
        <v>186594</v>
      </c>
      <c r="E26" s="58">
        <f t="shared" si="4"/>
        <v>0</v>
      </c>
      <c r="F26" s="58">
        <f t="shared" si="4"/>
        <v>0</v>
      </c>
      <c r="G26" s="58">
        <f t="shared" si="4"/>
        <v>0</v>
      </c>
      <c r="H26" s="58">
        <f t="shared" si="4"/>
        <v>0</v>
      </c>
      <c r="I26" s="58">
        <f t="shared" si="4"/>
        <v>0</v>
      </c>
      <c r="J26" s="58">
        <f t="shared" si="4"/>
        <v>0</v>
      </c>
      <c r="K26" s="58">
        <f t="shared" si="4"/>
        <v>0</v>
      </c>
      <c r="L26" s="58">
        <f t="shared" si="4"/>
        <v>0</v>
      </c>
      <c r="M26" s="58">
        <f t="shared" si="4"/>
        <v>0</v>
      </c>
      <c r="N26" s="58">
        <f t="shared" si="4"/>
        <v>0</v>
      </c>
      <c r="O26" s="58">
        <f t="shared" si="4"/>
        <v>0</v>
      </c>
      <c r="P26" s="58">
        <f t="shared" si="4"/>
        <v>186594</v>
      </c>
    </row>
    <row r="27" spans="2:16" ht="15" customHeight="1">
      <c r="B27" s="56" t="s">
        <v>24</v>
      </c>
      <c r="C27" s="57"/>
      <c r="D27" s="59">
        <f aca="true" t="shared" si="5" ref="D27:P27">ROUND(D12+D26,0)</f>
        <v>3186464</v>
      </c>
      <c r="E27" s="59">
        <f t="shared" si="5"/>
        <v>0</v>
      </c>
      <c r="F27" s="59">
        <f t="shared" si="5"/>
        <v>0</v>
      </c>
      <c r="G27" s="59">
        <f t="shared" si="5"/>
        <v>0</v>
      </c>
      <c r="H27" s="59">
        <f t="shared" si="5"/>
        <v>0</v>
      </c>
      <c r="I27" s="59">
        <f t="shared" si="5"/>
        <v>0</v>
      </c>
      <c r="J27" s="59">
        <f t="shared" si="5"/>
        <v>0</v>
      </c>
      <c r="K27" s="59">
        <f t="shared" si="5"/>
        <v>0</v>
      </c>
      <c r="L27" s="59">
        <f t="shared" si="5"/>
        <v>0</v>
      </c>
      <c r="M27" s="59">
        <f t="shared" si="5"/>
        <v>0</v>
      </c>
      <c r="N27" s="59">
        <f t="shared" si="5"/>
        <v>0</v>
      </c>
      <c r="O27" s="59">
        <f t="shared" si="5"/>
        <v>0</v>
      </c>
      <c r="P27" s="59">
        <f t="shared" si="5"/>
        <v>3186464</v>
      </c>
    </row>
    <row r="28" spans="2:16" ht="15.75">
      <c r="B28" s="60" t="s">
        <v>25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</row>
    <row r="29" spans="2:16" ht="15.75" hidden="1">
      <c r="B29" s="64" t="s">
        <v>20</v>
      </c>
      <c r="C29" s="65"/>
      <c r="D29" s="66"/>
      <c r="E29" s="67"/>
      <c r="F29" s="66"/>
      <c r="G29" s="67"/>
      <c r="H29" s="67"/>
      <c r="I29" s="67"/>
      <c r="J29" s="67"/>
      <c r="K29" s="67"/>
      <c r="L29" s="67"/>
      <c r="M29" s="67"/>
      <c r="N29" s="67"/>
      <c r="O29" s="68"/>
      <c r="P29" s="63"/>
    </row>
    <row r="30" spans="2:16" ht="15.75" hidden="1">
      <c r="B30" s="69"/>
      <c r="C30" s="65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3">
        <f aca="true" t="shared" si="6" ref="P30:P40">ROUND(SUM(D30:O30),0)</f>
        <v>0</v>
      </c>
    </row>
    <row r="31" spans="2:16" ht="15.75" hidden="1">
      <c r="B31" s="69"/>
      <c r="C31" s="65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63">
        <f t="shared" si="6"/>
        <v>0</v>
      </c>
    </row>
    <row r="32" spans="2:16" ht="15.75" hidden="1">
      <c r="B32" s="69"/>
      <c r="C32" s="65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3">
        <f t="shared" si="6"/>
        <v>0</v>
      </c>
    </row>
    <row r="33" spans="2:16" ht="15.75" hidden="1">
      <c r="B33" s="64" t="s">
        <v>17</v>
      </c>
      <c r="C33" s="65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63"/>
    </row>
    <row r="34" spans="2:16" ht="15.75" hidden="1">
      <c r="B34" s="69"/>
      <c r="C34" s="65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63">
        <f t="shared" si="6"/>
        <v>0</v>
      </c>
    </row>
    <row r="35" spans="2:16" ht="15.75" hidden="1">
      <c r="B35" s="69"/>
      <c r="C35" s="65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63">
        <f t="shared" si="6"/>
        <v>0</v>
      </c>
    </row>
    <row r="36" spans="2:16" ht="15.75" hidden="1">
      <c r="B36" s="69"/>
      <c r="C36" s="65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63">
        <f t="shared" si="6"/>
        <v>0</v>
      </c>
    </row>
    <row r="37" spans="2:16" ht="15.75" hidden="1">
      <c r="B37" s="60" t="s">
        <v>22</v>
      </c>
      <c r="C37" s="65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63"/>
    </row>
    <row r="38" spans="2:16" ht="15.75" hidden="1">
      <c r="B38" s="60"/>
      <c r="C38" s="6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63">
        <f t="shared" si="6"/>
        <v>0</v>
      </c>
    </row>
    <row r="39" spans="2:16" ht="15.75" hidden="1">
      <c r="B39" s="60"/>
      <c r="C39" s="72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63">
        <f t="shared" si="6"/>
        <v>0</v>
      </c>
    </row>
    <row r="40" spans="2:16" ht="15.75" hidden="1">
      <c r="B40" s="73"/>
      <c r="C40" s="72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63">
        <f t="shared" si="6"/>
        <v>0</v>
      </c>
    </row>
    <row r="41" spans="2:16" ht="15.75">
      <c r="B41" s="74" t="s">
        <v>26</v>
      </c>
      <c r="C41" s="75"/>
      <c r="D41" s="76">
        <f>ROUND(SUM(D28:D40),0)</f>
        <v>0</v>
      </c>
      <c r="E41" s="76">
        <f aca="true" t="shared" si="7" ref="E41:O41">ROUND(SUM(E28:E40),0)</f>
        <v>0</v>
      </c>
      <c r="F41" s="76">
        <f t="shared" si="7"/>
        <v>0</v>
      </c>
      <c r="G41" s="76">
        <f t="shared" si="7"/>
        <v>0</v>
      </c>
      <c r="H41" s="76">
        <f t="shared" si="7"/>
        <v>0</v>
      </c>
      <c r="I41" s="76">
        <f t="shared" si="7"/>
        <v>0</v>
      </c>
      <c r="J41" s="76">
        <f t="shared" si="7"/>
        <v>0</v>
      </c>
      <c r="K41" s="76">
        <f t="shared" si="7"/>
        <v>0</v>
      </c>
      <c r="L41" s="76">
        <f t="shared" si="7"/>
        <v>0</v>
      </c>
      <c r="M41" s="76">
        <f t="shared" si="7"/>
        <v>0</v>
      </c>
      <c r="N41" s="76">
        <f t="shared" si="7"/>
        <v>0</v>
      </c>
      <c r="O41" s="76">
        <f t="shared" si="7"/>
        <v>0</v>
      </c>
      <c r="P41" s="76">
        <f>ROUND(SUM(P29:P40),0)</f>
        <v>0</v>
      </c>
    </row>
    <row r="42" spans="2:16" s="25" customFormat="1" ht="15.75">
      <c r="B42" s="77" t="s">
        <v>27</v>
      </c>
      <c r="C42" s="78"/>
      <c r="D42" s="76">
        <f aca="true" t="shared" si="8" ref="D42:P42">ROUND(D12+D26+D41,0)</f>
        <v>3186464</v>
      </c>
      <c r="E42" s="76">
        <f t="shared" si="8"/>
        <v>0</v>
      </c>
      <c r="F42" s="76">
        <f t="shared" si="8"/>
        <v>0</v>
      </c>
      <c r="G42" s="76">
        <f t="shared" si="8"/>
        <v>0</v>
      </c>
      <c r="H42" s="76">
        <f t="shared" si="8"/>
        <v>0</v>
      </c>
      <c r="I42" s="76">
        <f t="shared" si="8"/>
        <v>0</v>
      </c>
      <c r="J42" s="76">
        <f t="shared" si="8"/>
        <v>0</v>
      </c>
      <c r="K42" s="76">
        <f t="shared" si="8"/>
        <v>0</v>
      </c>
      <c r="L42" s="76">
        <f t="shared" si="8"/>
        <v>0</v>
      </c>
      <c r="M42" s="76">
        <f t="shared" si="8"/>
        <v>0</v>
      </c>
      <c r="N42" s="76">
        <f t="shared" si="8"/>
        <v>0</v>
      </c>
      <c r="O42" s="76">
        <f t="shared" si="8"/>
        <v>0</v>
      </c>
      <c r="P42" s="76">
        <f t="shared" si="8"/>
        <v>3186464</v>
      </c>
    </row>
    <row r="43" spans="2:16" s="25" customFormat="1" ht="12.75" customHeight="1">
      <c r="B43" s="79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5.75">
      <c r="A44" s="19" t="s">
        <v>28</v>
      </c>
      <c r="B44" s="20" t="s">
        <v>29</v>
      </c>
      <c r="C44" s="20"/>
      <c r="D44" s="21">
        <v>340081</v>
      </c>
      <c r="E44" s="22"/>
      <c r="F44" s="22"/>
      <c r="G44" s="22"/>
      <c r="H44" s="23"/>
      <c r="I44" s="23"/>
      <c r="J44" s="23"/>
      <c r="K44" s="23"/>
      <c r="L44" s="23"/>
      <c r="M44" s="23"/>
      <c r="N44" s="23"/>
      <c r="O44" s="22"/>
      <c r="P44" s="24">
        <f aca="true" t="shared" si="9" ref="P44:P51">ROUND(SUM(D44:O44),0)</f>
        <v>340081</v>
      </c>
    </row>
    <row r="45" spans="1:16" ht="15.75">
      <c r="A45" s="19"/>
      <c r="B45" s="26" t="s">
        <v>16</v>
      </c>
      <c r="C45" s="26"/>
      <c r="D45" s="82"/>
      <c r="E45" s="27"/>
      <c r="F45" s="27"/>
      <c r="G45" s="27"/>
      <c r="H45" s="28"/>
      <c r="I45" s="28"/>
      <c r="J45" s="28"/>
      <c r="K45" s="28"/>
      <c r="L45" s="28"/>
      <c r="M45" s="28"/>
      <c r="N45" s="28"/>
      <c r="O45" s="27"/>
      <c r="P45" s="83"/>
    </row>
    <row r="46" spans="1:16" ht="15.75" hidden="1">
      <c r="A46" s="19"/>
      <c r="B46" s="84" t="s">
        <v>17</v>
      </c>
      <c r="C46" s="84"/>
      <c r="D46" s="85"/>
      <c r="E46" s="85"/>
      <c r="F46" s="85"/>
      <c r="G46" s="85"/>
      <c r="H46" s="86"/>
      <c r="I46" s="86"/>
      <c r="J46" s="86"/>
      <c r="K46" s="86"/>
      <c r="L46" s="86"/>
      <c r="M46" s="86"/>
      <c r="N46" s="86"/>
      <c r="O46" s="85"/>
      <c r="P46" s="29"/>
    </row>
    <row r="47" spans="1:16" ht="15.75" hidden="1">
      <c r="A47" s="19"/>
      <c r="B47" s="31"/>
      <c r="C47" s="87"/>
      <c r="D47" s="33"/>
      <c r="E47" s="33"/>
      <c r="F47" s="33"/>
      <c r="G47" s="33"/>
      <c r="H47" s="34"/>
      <c r="I47" s="34"/>
      <c r="J47" s="34"/>
      <c r="K47" s="34"/>
      <c r="L47" s="34"/>
      <c r="M47" s="34"/>
      <c r="N47" s="34"/>
      <c r="O47" s="33"/>
      <c r="P47" s="35">
        <f t="shared" si="9"/>
        <v>0</v>
      </c>
    </row>
    <row r="48" spans="1:16" ht="15.75" hidden="1">
      <c r="A48" s="19"/>
      <c r="B48" s="31"/>
      <c r="C48" s="87"/>
      <c r="D48" s="33"/>
      <c r="E48" s="33"/>
      <c r="F48" s="33"/>
      <c r="G48" s="33"/>
      <c r="H48" s="34"/>
      <c r="I48" s="34"/>
      <c r="J48" s="34"/>
      <c r="K48" s="34"/>
      <c r="L48" s="34"/>
      <c r="M48" s="34"/>
      <c r="N48" s="34"/>
      <c r="O48" s="33"/>
      <c r="P48" s="35"/>
    </row>
    <row r="49" spans="1:16" ht="15.75" hidden="1">
      <c r="A49" s="19"/>
      <c r="B49" s="31"/>
      <c r="C49" s="87"/>
      <c r="D49" s="33"/>
      <c r="E49" s="33"/>
      <c r="F49" s="33"/>
      <c r="G49" s="33"/>
      <c r="H49" s="34"/>
      <c r="I49" s="34"/>
      <c r="J49" s="34"/>
      <c r="K49" s="34"/>
      <c r="L49" s="34"/>
      <c r="M49" s="34"/>
      <c r="N49" s="34"/>
      <c r="O49" s="33"/>
      <c r="P49" s="35">
        <f t="shared" si="9"/>
        <v>0</v>
      </c>
    </row>
    <row r="50" spans="1:16" ht="15.75">
      <c r="A50" s="19"/>
      <c r="B50" s="36" t="s">
        <v>18</v>
      </c>
      <c r="C50" s="38"/>
      <c r="D50" s="37">
        <f aca="true" t="shared" si="10" ref="D50:O50">ROUND(SUM(D45:D49),0)</f>
        <v>0</v>
      </c>
      <c r="E50" s="37">
        <f t="shared" si="10"/>
        <v>0</v>
      </c>
      <c r="F50" s="37">
        <f t="shared" si="10"/>
        <v>0</v>
      </c>
      <c r="G50" s="37">
        <f t="shared" si="10"/>
        <v>0</v>
      </c>
      <c r="H50" s="37">
        <f t="shared" si="10"/>
        <v>0</v>
      </c>
      <c r="I50" s="37">
        <f t="shared" si="10"/>
        <v>0</v>
      </c>
      <c r="J50" s="37">
        <f t="shared" si="10"/>
        <v>0</v>
      </c>
      <c r="K50" s="37">
        <f t="shared" si="10"/>
        <v>0</v>
      </c>
      <c r="L50" s="37">
        <f t="shared" si="10"/>
        <v>0</v>
      </c>
      <c r="M50" s="37">
        <f t="shared" si="10"/>
        <v>0</v>
      </c>
      <c r="N50" s="37">
        <f t="shared" si="10"/>
        <v>0</v>
      </c>
      <c r="O50" s="37">
        <f t="shared" si="10"/>
        <v>0</v>
      </c>
      <c r="P50" s="37">
        <f t="shared" si="9"/>
        <v>0</v>
      </c>
    </row>
    <row r="51" spans="1:16" ht="15.75">
      <c r="A51" s="88"/>
      <c r="B51" s="36" t="s">
        <v>19</v>
      </c>
      <c r="C51" s="89"/>
      <c r="D51" s="90">
        <f aca="true" t="shared" si="11" ref="D51:O51">ROUND(SUM(D44+D50),0)</f>
        <v>340081</v>
      </c>
      <c r="E51" s="90">
        <f t="shared" si="11"/>
        <v>0</v>
      </c>
      <c r="F51" s="90">
        <f t="shared" si="11"/>
        <v>0</v>
      </c>
      <c r="G51" s="90">
        <f t="shared" si="11"/>
        <v>0</v>
      </c>
      <c r="H51" s="90">
        <f t="shared" si="11"/>
        <v>0</v>
      </c>
      <c r="I51" s="90">
        <f t="shared" si="11"/>
        <v>0</v>
      </c>
      <c r="J51" s="90">
        <f t="shared" si="11"/>
        <v>0</v>
      </c>
      <c r="K51" s="90">
        <f t="shared" si="11"/>
        <v>0</v>
      </c>
      <c r="L51" s="90">
        <f t="shared" si="11"/>
        <v>0</v>
      </c>
      <c r="M51" s="90">
        <f t="shared" si="11"/>
        <v>0</v>
      </c>
      <c r="N51" s="90">
        <f t="shared" si="11"/>
        <v>0</v>
      </c>
      <c r="O51" s="90">
        <f t="shared" si="11"/>
        <v>0</v>
      </c>
      <c r="P51" s="90">
        <f t="shared" si="9"/>
        <v>340081</v>
      </c>
    </row>
    <row r="52" spans="2:16" ht="15.75">
      <c r="B52" s="39" t="s">
        <v>18</v>
      </c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2:16" ht="15.75">
      <c r="B53" s="42" t="s">
        <v>20</v>
      </c>
      <c r="C53" s="43">
        <f>IF(D53&gt;0,D53,0)</f>
        <v>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  <c r="P53" s="46"/>
    </row>
    <row r="54" spans="2:16" ht="15.75">
      <c r="B54" s="47" t="s">
        <v>21</v>
      </c>
      <c r="C54" s="43"/>
      <c r="D54" s="49">
        <v>11060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P54" s="51">
        <f aca="true" t="shared" si="12" ref="P54:P64">ROUND(SUM(D54:O54),0)</f>
        <v>11060</v>
      </c>
    </row>
    <row r="55" spans="2:16" s="25" customFormat="1" ht="15.75">
      <c r="B55" s="47" t="s">
        <v>30</v>
      </c>
      <c r="C55" s="91"/>
      <c r="D55" s="92">
        <v>30785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3"/>
      <c r="P55" s="94">
        <f t="shared" si="12"/>
        <v>30785</v>
      </c>
    </row>
    <row r="56" spans="2:16" ht="15.75">
      <c r="B56" s="95"/>
      <c r="C56" s="43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51">
        <f t="shared" si="12"/>
        <v>0</v>
      </c>
    </row>
    <row r="57" spans="2:16" ht="15.75">
      <c r="B57" s="54" t="s">
        <v>17</v>
      </c>
      <c r="C57" s="43">
        <f>IF(D57&gt;0,D57,0)</f>
        <v>0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53"/>
      <c r="P57" s="51">
        <f t="shared" si="12"/>
        <v>0</v>
      </c>
    </row>
    <row r="58" spans="2:16" ht="15.75">
      <c r="B58" s="96"/>
      <c r="C58" s="4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53"/>
      <c r="P58" s="51">
        <f t="shared" si="12"/>
        <v>0</v>
      </c>
    </row>
    <row r="59" spans="2:16" ht="15.75" hidden="1">
      <c r="B59" s="96"/>
      <c r="C59" s="43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53"/>
      <c r="P59" s="51">
        <f t="shared" si="12"/>
        <v>0</v>
      </c>
    </row>
    <row r="60" spans="2:16" ht="15.75" hidden="1">
      <c r="B60" s="97"/>
      <c r="C60" s="43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53"/>
      <c r="P60" s="51">
        <f t="shared" si="12"/>
        <v>0</v>
      </c>
    </row>
    <row r="61" spans="2:16" ht="15.75">
      <c r="B61" s="54" t="s">
        <v>22</v>
      </c>
      <c r="C61" s="98">
        <f>IF(D61&gt;0,D61,0)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  <c r="P61" s="51">
        <f t="shared" si="12"/>
        <v>0</v>
      </c>
    </row>
    <row r="62" spans="2:16" ht="15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51">
        <f t="shared" si="12"/>
        <v>0</v>
      </c>
    </row>
    <row r="63" spans="2:16" ht="15.75" hidden="1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51">
        <f t="shared" si="12"/>
        <v>0</v>
      </c>
    </row>
    <row r="64" spans="2:16" ht="15.75" hidden="1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51">
        <f t="shared" si="12"/>
        <v>0</v>
      </c>
    </row>
    <row r="65" spans="2:16" ht="15.75">
      <c r="B65" s="56" t="s">
        <v>23</v>
      </c>
      <c r="C65" s="57"/>
      <c r="D65" s="58">
        <f aca="true" t="shared" si="13" ref="D65:P65">ROUND(SUM(D53:D64),0)</f>
        <v>41845</v>
      </c>
      <c r="E65" s="58">
        <f t="shared" si="13"/>
        <v>0</v>
      </c>
      <c r="F65" s="58">
        <f t="shared" si="13"/>
        <v>0</v>
      </c>
      <c r="G65" s="58">
        <f t="shared" si="13"/>
        <v>0</v>
      </c>
      <c r="H65" s="58">
        <f t="shared" si="13"/>
        <v>0</v>
      </c>
      <c r="I65" s="58">
        <f t="shared" si="13"/>
        <v>0</v>
      </c>
      <c r="J65" s="58">
        <f t="shared" si="13"/>
        <v>0</v>
      </c>
      <c r="K65" s="58">
        <f t="shared" si="13"/>
        <v>0</v>
      </c>
      <c r="L65" s="58">
        <f t="shared" si="13"/>
        <v>0</v>
      </c>
      <c r="M65" s="58">
        <f t="shared" si="13"/>
        <v>0</v>
      </c>
      <c r="N65" s="58">
        <f t="shared" si="13"/>
        <v>0</v>
      </c>
      <c r="O65" s="58">
        <f t="shared" si="13"/>
        <v>0</v>
      </c>
      <c r="P65" s="58">
        <f t="shared" si="13"/>
        <v>41845</v>
      </c>
    </row>
    <row r="66" spans="2:16" ht="15.75">
      <c r="B66" s="56" t="s">
        <v>24</v>
      </c>
      <c r="C66" s="57"/>
      <c r="D66" s="59">
        <f aca="true" t="shared" si="14" ref="D66:P66">ROUND(D51+D65,0)</f>
        <v>381926</v>
      </c>
      <c r="E66" s="59">
        <f t="shared" si="14"/>
        <v>0</v>
      </c>
      <c r="F66" s="59">
        <f t="shared" si="14"/>
        <v>0</v>
      </c>
      <c r="G66" s="59">
        <f t="shared" si="14"/>
        <v>0</v>
      </c>
      <c r="H66" s="59">
        <f t="shared" si="14"/>
        <v>0</v>
      </c>
      <c r="I66" s="59">
        <f t="shared" si="14"/>
        <v>0</v>
      </c>
      <c r="J66" s="59">
        <f t="shared" si="14"/>
        <v>0</v>
      </c>
      <c r="K66" s="59">
        <f t="shared" si="14"/>
        <v>0</v>
      </c>
      <c r="L66" s="59">
        <f t="shared" si="14"/>
        <v>0</v>
      </c>
      <c r="M66" s="59">
        <f t="shared" si="14"/>
        <v>0</v>
      </c>
      <c r="N66" s="59">
        <f t="shared" si="14"/>
        <v>0</v>
      </c>
      <c r="O66" s="59">
        <f t="shared" si="14"/>
        <v>0</v>
      </c>
      <c r="P66" s="59">
        <f t="shared" si="14"/>
        <v>381926</v>
      </c>
    </row>
    <row r="67" spans="2:16" ht="15.75">
      <c r="B67" s="60" t="s">
        <v>25</v>
      </c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3"/>
    </row>
    <row r="68" spans="2:16" ht="15.75" hidden="1">
      <c r="B68" s="64" t="s">
        <v>20</v>
      </c>
      <c r="C68" s="65"/>
      <c r="D68" s="66"/>
      <c r="E68" s="67"/>
      <c r="F68" s="66"/>
      <c r="G68" s="67"/>
      <c r="H68" s="67"/>
      <c r="I68" s="67"/>
      <c r="J68" s="67"/>
      <c r="K68" s="67"/>
      <c r="L68" s="67"/>
      <c r="M68" s="67"/>
      <c r="N68" s="67"/>
      <c r="O68" s="68"/>
      <c r="P68" s="99"/>
    </row>
    <row r="69" spans="2:16" ht="15.75" hidden="1">
      <c r="B69" s="65"/>
      <c r="C69" s="65"/>
      <c r="D69" s="66"/>
      <c r="E69" s="67"/>
      <c r="F69" s="66"/>
      <c r="G69" s="67"/>
      <c r="H69" s="67"/>
      <c r="I69" s="67"/>
      <c r="J69" s="67"/>
      <c r="K69" s="67"/>
      <c r="L69" s="67"/>
      <c r="M69" s="67"/>
      <c r="N69" s="67"/>
      <c r="O69" s="68"/>
      <c r="P69" s="99">
        <f aca="true" t="shared" si="15" ref="P69:P79">ROUND(SUM(D69:O69),0)</f>
        <v>0</v>
      </c>
    </row>
    <row r="70" spans="2:16" ht="15.75" hidden="1">
      <c r="B70" s="65"/>
      <c r="C70" s="65"/>
      <c r="D70" s="66"/>
      <c r="E70" s="67"/>
      <c r="F70" s="66"/>
      <c r="G70" s="67"/>
      <c r="H70" s="67"/>
      <c r="I70" s="67"/>
      <c r="J70" s="67"/>
      <c r="K70" s="67"/>
      <c r="L70" s="67"/>
      <c r="M70" s="67"/>
      <c r="N70" s="67"/>
      <c r="O70" s="68"/>
      <c r="P70" s="99">
        <f t="shared" si="15"/>
        <v>0</v>
      </c>
    </row>
    <row r="71" spans="2:16" ht="15.75" hidden="1">
      <c r="B71" s="65"/>
      <c r="C71" s="65"/>
      <c r="D71" s="66"/>
      <c r="E71" s="67"/>
      <c r="F71" s="66"/>
      <c r="G71" s="67"/>
      <c r="H71" s="67"/>
      <c r="I71" s="67"/>
      <c r="J71" s="67"/>
      <c r="K71" s="67"/>
      <c r="L71" s="67"/>
      <c r="M71" s="67"/>
      <c r="N71" s="67"/>
      <c r="O71" s="68"/>
      <c r="P71" s="99">
        <f t="shared" si="15"/>
        <v>0</v>
      </c>
    </row>
    <row r="72" spans="2:16" ht="15.75" hidden="1">
      <c r="B72" s="64" t="s">
        <v>17</v>
      </c>
      <c r="C72" s="65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99"/>
    </row>
    <row r="73" spans="2:16" ht="15.75" hidden="1">
      <c r="B73" s="65"/>
      <c r="C73" s="72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99">
        <f t="shared" si="15"/>
        <v>0</v>
      </c>
    </row>
    <row r="74" spans="2:16" ht="15.75" hidden="1">
      <c r="B74" s="61"/>
      <c r="C74" s="72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99">
        <f t="shared" si="15"/>
        <v>0</v>
      </c>
    </row>
    <row r="75" spans="2:16" ht="15.75" hidden="1">
      <c r="B75" s="61"/>
      <c r="C75" s="65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99">
        <f t="shared" si="15"/>
        <v>0</v>
      </c>
    </row>
    <row r="76" spans="2:16" ht="15.75" hidden="1">
      <c r="B76" s="100" t="s">
        <v>22</v>
      </c>
      <c r="C76" s="65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99"/>
    </row>
    <row r="77" spans="2:16" ht="15.75" hidden="1">
      <c r="B77" s="101"/>
      <c r="C77" s="65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99">
        <f t="shared" si="15"/>
        <v>0</v>
      </c>
    </row>
    <row r="78" spans="2:16" ht="15.75" hidden="1">
      <c r="B78" s="101"/>
      <c r="C78" s="102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99">
        <f t="shared" si="15"/>
        <v>0</v>
      </c>
    </row>
    <row r="79" spans="2:16" ht="15.75" hidden="1">
      <c r="B79" s="103"/>
      <c r="C79" s="102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99">
        <f t="shared" si="15"/>
        <v>0</v>
      </c>
    </row>
    <row r="80" spans="2:16" ht="15.75">
      <c r="B80" s="74" t="s">
        <v>26</v>
      </c>
      <c r="C80" s="75"/>
      <c r="D80" s="76">
        <f>ROUND(SUM(D67:D79),0)</f>
        <v>0</v>
      </c>
      <c r="E80" s="76">
        <f aca="true" t="shared" si="16" ref="E80:O80">ROUND(SUM(E67:E79),0)</f>
        <v>0</v>
      </c>
      <c r="F80" s="76">
        <f t="shared" si="16"/>
        <v>0</v>
      </c>
      <c r="G80" s="76">
        <f t="shared" si="16"/>
        <v>0</v>
      </c>
      <c r="H80" s="76">
        <f t="shared" si="16"/>
        <v>0</v>
      </c>
      <c r="I80" s="76">
        <f t="shared" si="16"/>
        <v>0</v>
      </c>
      <c r="J80" s="76">
        <f t="shared" si="16"/>
        <v>0</v>
      </c>
      <c r="K80" s="76">
        <f t="shared" si="16"/>
        <v>0</v>
      </c>
      <c r="L80" s="76">
        <f t="shared" si="16"/>
        <v>0</v>
      </c>
      <c r="M80" s="76">
        <f t="shared" si="16"/>
        <v>0</v>
      </c>
      <c r="N80" s="76">
        <f t="shared" si="16"/>
        <v>0</v>
      </c>
      <c r="O80" s="76">
        <f t="shared" si="16"/>
        <v>0</v>
      </c>
      <c r="P80" s="76">
        <f>ROUND(SUM(P67:P79),0)</f>
        <v>0</v>
      </c>
    </row>
    <row r="81" spans="2:16" s="25" customFormat="1" ht="15.75">
      <c r="B81" s="77" t="s">
        <v>31</v>
      </c>
      <c r="C81" s="78"/>
      <c r="D81" s="76">
        <f aca="true" t="shared" si="17" ref="D81:P81">ROUND(D51+D65+D80,0)</f>
        <v>381926</v>
      </c>
      <c r="E81" s="76">
        <f t="shared" si="17"/>
        <v>0</v>
      </c>
      <c r="F81" s="76">
        <f t="shared" si="17"/>
        <v>0</v>
      </c>
      <c r="G81" s="76">
        <f t="shared" si="17"/>
        <v>0</v>
      </c>
      <c r="H81" s="76">
        <f t="shared" si="17"/>
        <v>0</v>
      </c>
      <c r="I81" s="76">
        <f t="shared" si="17"/>
        <v>0</v>
      </c>
      <c r="J81" s="76">
        <f t="shared" si="17"/>
        <v>0</v>
      </c>
      <c r="K81" s="76">
        <f t="shared" si="17"/>
        <v>0</v>
      </c>
      <c r="L81" s="76">
        <f t="shared" si="17"/>
        <v>0</v>
      </c>
      <c r="M81" s="76">
        <f t="shared" si="17"/>
        <v>0</v>
      </c>
      <c r="N81" s="76">
        <f t="shared" si="17"/>
        <v>0</v>
      </c>
      <c r="O81" s="76">
        <f t="shared" si="17"/>
        <v>0</v>
      </c>
      <c r="P81" s="76">
        <f t="shared" si="17"/>
        <v>381926</v>
      </c>
    </row>
    <row r="82" spans="2:16" s="25" customFormat="1" ht="12.75" customHeight="1">
      <c r="B82" s="79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5.75">
      <c r="A83" s="19" t="s">
        <v>32</v>
      </c>
      <c r="B83" s="20" t="s">
        <v>33</v>
      </c>
      <c r="C83" s="20"/>
      <c r="D83" s="105"/>
      <c r="E83" s="106">
        <v>3189163</v>
      </c>
      <c r="F83" s="22"/>
      <c r="G83" s="22"/>
      <c r="H83" s="106">
        <v>148784</v>
      </c>
      <c r="I83" s="23"/>
      <c r="J83" s="23"/>
      <c r="K83" s="23"/>
      <c r="L83" s="23"/>
      <c r="M83" s="23"/>
      <c r="N83" s="23"/>
      <c r="O83" s="22"/>
      <c r="P83" s="24">
        <f aca="true" t="shared" si="18" ref="P83:P89">ROUND(SUM(D83:O83),0)</f>
        <v>3337947</v>
      </c>
    </row>
    <row r="84" spans="1:16" ht="15.75">
      <c r="A84" s="19"/>
      <c r="B84" s="26" t="s">
        <v>16</v>
      </c>
      <c r="C84" s="26"/>
      <c r="D84" s="27"/>
      <c r="E84" s="27"/>
      <c r="F84" s="27"/>
      <c r="G84" s="27"/>
      <c r="H84" s="28"/>
      <c r="I84" s="28"/>
      <c r="J84" s="28"/>
      <c r="K84" s="28"/>
      <c r="L84" s="28"/>
      <c r="M84" s="28"/>
      <c r="N84" s="28"/>
      <c r="O84" s="27"/>
      <c r="P84" s="29"/>
    </row>
    <row r="85" spans="1:16" ht="15.75" hidden="1">
      <c r="A85" s="19"/>
      <c r="B85" s="107"/>
      <c r="C85" s="26"/>
      <c r="D85" s="27"/>
      <c r="E85" s="27"/>
      <c r="F85" s="27"/>
      <c r="G85" s="27"/>
      <c r="H85" s="28"/>
      <c r="I85" s="28"/>
      <c r="J85" s="28"/>
      <c r="K85" s="28"/>
      <c r="L85" s="28"/>
      <c r="M85" s="28"/>
      <c r="N85" s="28"/>
      <c r="O85" s="27"/>
      <c r="P85" s="29">
        <f t="shared" si="18"/>
        <v>0</v>
      </c>
    </row>
    <row r="86" spans="1:16" ht="15.75" hidden="1">
      <c r="A86" s="19"/>
      <c r="B86" s="107"/>
      <c r="C86" s="26"/>
      <c r="D86" s="27"/>
      <c r="E86" s="27"/>
      <c r="F86" s="27"/>
      <c r="G86" s="27"/>
      <c r="H86" s="28"/>
      <c r="I86" s="28"/>
      <c r="J86" s="28"/>
      <c r="K86" s="28"/>
      <c r="L86" s="28"/>
      <c r="M86" s="28"/>
      <c r="N86" s="28"/>
      <c r="O86" s="27"/>
      <c r="P86" s="29">
        <f t="shared" si="18"/>
        <v>0</v>
      </c>
    </row>
    <row r="87" spans="1:16" s="25" customFormat="1" ht="15.75" hidden="1">
      <c r="A87" s="19"/>
      <c r="B87" s="31"/>
      <c r="C87" s="108"/>
      <c r="D87" s="33"/>
      <c r="E87" s="33"/>
      <c r="F87" s="33"/>
      <c r="G87" s="33"/>
      <c r="H87" s="34"/>
      <c r="I87" s="34"/>
      <c r="J87" s="34"/>
      <c r="K87" s="34"/>
      <c r="L87" s="34"/>
      <c r="M87" s="34"/>
      <c r="N87" s="34"/>
      <c r="O87" s="33"/>
      <c r="P87" s="109">
        <f t="shared" si="18"/>
        <v>0</v>
      </c>
    </row>
    <row r="88" spans="1:16" s="25" customFormat="1" ht="15.75">
      <c r="A88" s="19"/>
      <c r="B88" s="36" t="s">
        <v>18</v>
      </c>
      <c r="C88" s="110"/>
      <c r="D88" s="37">
        <f aca="true" t="shared" si="19" ref="D88:O88">ROUND(SUM(D84:D87),0)</f>
        <v>0</v>
      </c>
      <c r="E88" s="37">
        <f t="shared" si="19"/>
        <v>0</v>
      </c>
      <c r="F88" s="37">
        <f t="shared" si="19"/>
        <v>0</v>
      </c>
      <c r="G88" s="37">
        <f t="shared" si="19"/>
        <v>0</v>
      </c>
      <c r="H88" s="37">
        <f t="shared" si="19"/>
        <v>0</v>
      </c>
      <c r="I88" s="37">
        <f t="shared" si="19"/>
        <v>0</v>
      </c>
      <c r="J88" s="37">
        <f t="shared" si="19"/>
        <v>0</v>
      </c>
      <c r="K88" s="37">
        <f t="shared" si="19"/>
        <v>0</v>
      </c>
      <c r="L88" s="37">
        <f t="shared" si="19"/>
        <v>0</v>
      </c>
      <c r="M88" s="37">
        <f t="shared" si="19"/>
        <v>0</v>
      </c>
      <c r="N88" s="37">
        <f t="shared" si="19"/>
        <v>0</v>
      </c>
      <c r="O88" s="37">
        <f t="shared" si="19"/>
        <v>0</v>
      </c>
      <c r="P88" s="37">
        <f t="shared" si="18"/>
        <v>0</v>
      </c>
    </row>
    <row r="89" spans="1:16" ht="15.75">
      <c r="A89" s="19"/>
      <c r="B89" s="36" t="s">
        <v>19</v>
      </c>
      <c r="C89" s="36"/>
      <c r="D89" s="90">
        <f aca="true" t="shared" si="20" ref="D89:O89">ROUND(SUM(D83+D88),0)</f>
        <v>0</v>
      </c>
      <c r="E89" s="90">
        <f t="shared" si="20"/>
        <v>3189163</v>
      </c>
      <c r="F89" s="90">
        <f t="shared" si="20"/>
        <v>0</v>
      </c>
      <c r="G89" s="90">
        <f t="shared" si="20"/>
        <v>0</v>
      </c>
      <c r="H89" s="90">
        <f t="shared" si="20"/>
        <v>148784</v>
      </c>
      <c r="I89" s="90">
        <f t="shared" si="20"/>
        <v>0</v>
      </c>
      <c r="J89" s="90">
        <f t="shared" si="20"/>
        <v>0</v>
      </c>
      <c r="K89" s="90">
        <f t="shared" si="20"/>
        <v>0</v>
      </c>
      <c r="L89" s="90">
        <f t="shared" si="20"/>
        <v>0</v>
      </c>
      <c r="M89" s="90">
        <f t="shared" si="20"/>
        <v>0</v>
      </c>
      <c r="N89" s="90">
        <f t="shared" si="20"/>
        <v>0</v>
      </c>
      <c r="O89" s="90">
        <f t="shared" si="20"/>
        <v>0</v>
      </c>
      <c r="P89" s="90">
        <f t="shared" si="18"/>
        <v>3337947</v>
      </c>
    </row>
    <row r="90" spans="2:16" ht="15.75">
      <c r="B90" s="111" t="s">
        <v>18</v>
      </c>
      <c r="C90" s="40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2:16" ht="15.75">
      <c r="B91" s="42" t="s">
        <v>20</v>
      </c>
      <c r="C91" s="43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46"/>
    </row>
    <row r="92" spans="2:16" ht="15.75">
      <c r="B92" s="47" t="s">
        <v>21</v>
      </c>
      <c r="C92" s="43"/>
      <c r="D92" s="44"/>
      <c r="E92" s="44">
        <v>247779</v>
      </c>
      <c r="F92" s="44"/>
      <c r="G92" s="44"/>
      <c r="H92" s="44"/>
      <c r="I92" s="44"/>
      <c r="J92" s="44"/>
      <c r="K92" s="44"/>
      <c r="L92" s="44"/>
      <c r="M92" s="44"/>
      <c r="N92" s="44"/>
      <c r="O92" s="45"/>
      <c r="P92" s="46">
        <f aca="true" t="shared" si="21" ref="P92:P102">ROUND(SUM(D92:O92),0)</f>
        <v>247779</v>
      </c>
    </row>
    <row r="93" spans="2:16" ht="15.75">
      <c r="B93" s="47" t="s">
        <v>34</v>
      </c>
      <c r="C93" s="43"/>
      <c r="D93" s="44"/>
      <c r="E93" s="92">
        <v>-168476</v>
      </c>
      <c r="F93" s="44"/>
      <c r="G93" s="44"/>
      <c r="H93" s="44"/>
      <c r="I93" s="44"/>
      <c r="J93" s="44"/>
      <c r="K93" s="44"/>
      <c r="L93" s="44"/>
      <c r="M93" s="44"/>
      <c r="N93" s="44"/>
      <c r="O93" s="45"/>
      <c r="P93" s="46">
        <f t="shared" si="21"/>
        <v>-168476</v>
      </c>
    </row>
    <row r="94" spans="2:16" ht="15.75">
      <c r="B94" s="52"/>
      <c r="C94" s="43"/>
      <c r="D94" s="44"/>
      <c r="E94" s="92"/>
      <c r="F94" s="44"/>
      <c r="G94" s="44"/>
      <c r="H94" s="44"/>
      <c r="I94" s="44"/>
      <c r="J94" s="44"/>
      <c r="K94" s="44"/>
      <c r="L94" s="44"/>
      <c r="M94" s="44"/>
      <c r="N94" s="44"/>
      <c r="O94" s="45"/>
      <c r="P94" s="46">
        <f t="shared" si="21"/>
        <v>0</v>
      </c>
    </row>
    <row r="95" spans="2:16" ht="15.75">
      <c r="B95" s="112" t="s">
        <v>17</v>
      </c>
      <c r="C95" s="43"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50"/>
      <c r="P95" s="46">
        <f t="shared" si="21"/>
        <v>0</v>
      </c>
    </row>
    <row r="96" spans="2:16" ht="15.75">
      <c r="B96" s="113"/>
      <c r="C96" s="43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50"/>
      <c r="P96" s="46">
        <f t="shared" si="21"/>
        <v>0</v>
      </c>
    </row>
    <row r="97" spans="2:16" ht="15.75" hidden="1">
      <c r="B97" s="113"/>
      <c r="C97" s="43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50"/>
      <c r="P97" s="46">
        <f t="shared" si="21"/>
        <v>0</v>
      </c>
    </row>
    <row r="98" spans="2:16" ht="15.75" hidden="1">
      <c r="B98" s="114"/>
      <c r="C98" s="43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50"/>
      <c r="P98" s="46">
        <f t="shared" si="21"/>
        <v>0</v>
      </c>
    </row>
    <row r="99" spans="2:16" ht="15.75">
      <c r="B99" s="115" t="s">
        <v>22</v>
      </c>
      <c r="C99" s="43">
        <f>IF(D99&gt;0,D99,0)</f>
        <v>0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53"/>
      <c r="P99" s="46">
        <f t="shared" si="21"/>
        <v>0</v>
      </c>
    </row>
    <row r="100" spans="2:16" ht="15.75" hidden="1">
      <c r="B100" s="116"/>
      <c r="C100" s="43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53"/>
      <c r="P100" s="46">
        <f t="shared" si="21"/>
        <v>0</v>
      </c>
    </row>
    <row r="101" spans="2:16" ht="15.75" hidden="1">
      <c r="B101" s="116"/>
      <c r="C101" s="43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53"/>
      <c r="P101" s="46">
        <f t="shared" si="21"/>
        <v>0</v>
      </c>
    </row>
    <row r="102" spans="2:16" ht="15.75" hidden="1">
      <c r="B102" s="116"/>
      <c r="C102" s="43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53"/>
      <c r="P102" s="46">
        <f t="shared" si="21"/>
        <v>0</v>
      </c>
    </row>
    <row r="103" spans="2:16" ht="15.75">
      <c r="B103" s="56" t="s">
        <v>23</v>
      </c>
      <c r="C103" s="57"/>
      <c r="D103" s="58">
        <f aca="true" t="shared" si="22" ref="D103:P103">ROUND(SUM(D91:D102),0)</f>
        <v>0</v>
      </c>
      <c r="E103" s="58">
        <f t="shared" si="22"/>
        <v>79303</v>
      </c>
      <c r="F103" s="58">
        <f t="shared" si="22"/>
        <v>0</v>
      </c>
      <c r="G103" s="58">
        <f t="shared" si="22"/>
        <v>0</v>
      </c>
      <c r="H103" s="58">
        <f t="shared" si="22"/>
        <v>0</v>
      </c>
      <c r="I103" s="58">
        <f t="shared" si="22"/>
        <v>0</v>
      </c>
      <c r="J103" s="58">
        <f t="shared" si="22"/>
        <v>0</v>
      </c>
      <c r="K103" s="58">
        <f t="shared" si="22"/>
        <v>0</v>
      </c>
      <c r="L103" s="58">
        <f t="shared" si="22"/>
        <v>0</v>
      </c>
      <c r="M103" s="58">
        <f t="shared" si="22"/>
        <v>0</v>
      </c>
      <c r="N103" s="58">
        <f t="shared" si="22"/>
        <v>0</v>
      </c>
      <c r="O103" s="58">
        <f t="shared" si="22"/>
        <v>0</v>
      </c>
      <c r="P103" s="58">
        <f t="shared" si="22"/>
        <v>79303</v>
      </c>
    </row>
    <row r="104" spans="2:16" ht="15.75">
      <c r="B104" s="56" t="s">
        <v>24</v>
      </c>
      <c r="C104" s="57"/>
      <c r="D104" s="59">
        <f aca="true" t="shared" si="23" ref="D104:P104">ROUND(D89+D103,0)</f>
        <v>0</v>
      </c>
      <c r="E104" s="59">
        <f t="shared" si="23"/>
        <v>3268466</v>
      </c>
      <c r="F104" s="59">
        <f t="shared" si="23"/>
        <v>0</v>
      </c>
      <c r="G104" s="59">
        <f t="shared" si="23"/>
        <v>0</v>
      </c>
      <c r="H104" s="59">
        <f t="shared" si="23"/>
        <v>148784</v>
      </c>
      <c r="I104" s="59">
        <f t="shared" si="23"/>
        <v>0</v>
      </c>
      <c r="J104" s="59">
        <f t="shared" si="23"/>
        <v>0</v>
      </c>
      <c r="K104" s="59">
        <f t="shared" si="23"/>
        <v>0</v>
      </c>
      <c r="L104" s="59">
        <f t="shared" si="23"/>
        <v>0</v>
      </c>
      <c r="M104" s="59">
        <f t="shared" si="23"/>
        <v>0</v>
      </c>
      <c r="N104" s="59">
        <f t="shared" si="23"/>
        <v>0</v>
      </c>
      <c r="O104" s="59">
        <f t="shared" si="23"/>
        <v>0</v>
      </c>
      <c r="P104" s="59">
        <f t="shared" si="23"/>
        <v>3417250</v>
      </c>
    </row>
    <row r="105" spans="2:16" ht="15.75">
      <c r="B105" s="60" t="s">
        <v>25</v>
      </c>
      <c r="C105" s="6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63"/>
    </row>
    <row r="106" spans="2:16" ht="15.75" hidden="1">
      <c r="B106" s="64" t="s">
        <v>20</v>
      </c>
      <c r="C106" s="65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63"/>
    </row>
    <row r="107" spans="2:16" ht="15.75" hidden="1">
      <c r="B107" s="117"/>
      <c r="C107" s="65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63">
        <f aca="true" t="shared" si="24" ref="P107:P117">ROUND(SUM(D107:O107),0)</f>
        <v>0</v>
      </c>
    </row>
    <row r="108" spans="2:16" ht="15.75" hidden="1">
      <c r="B108" s="117"/>
      <c r="C108" s="65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63">
        <f t="shared" si="24"/>
        <v>0</v>
      </c>
    </row>
    <row r="109" spans="2:16" ht="15.75" hidden="1">
      <c r="B109" s="117"/>
      <c r="C109" s="65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63">
        <f t="shared" si="24"/>
        <v>0</v>
      </c>
    </row>
    <row r="110" spans="2:16" ht="15.75" hidden="1">
      <c r="B110" s="64" t="s">
        <v>17</v>
      </c>
      <c r="C110" s="65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63"/>
    </row>
    <row r="111" spans="2:16" ht="15.75" hidden="1">
      <c r="B111" s="61"/>
      <c r="C111" s="65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63">
        <f t="shared" si="24"/>
        <v>0</v>
      </c>
    </row>
    <row r="112" spans="2:16" ht="15.75" hidden="1">
      <c r="B112" s="61"/>
      <c r="C112" s="65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63">
        <f t="shared" si="24"/>
        <v>0</v>
      </c>
    </row>
    <row r="113" spans="2:16" ht="15.75" hidden="1">
      <c r="B113" s="61"/>
      <c r="C113" s="65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63">
        <f t="shared" si="24"/>
        <v>0</v>
      </c>
    </row>
    <row r="114" spans="2:16" ht="15.75" hidden="1">
      <c r="B114" s="60" t="s">
        <v>22</v>
      </c>
      <c r="C114" s="65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63"/>
    </row>
    <row r="115" spans="2:16" ht="15.75" hidden="1">
      <c r="B115" s="118"/>
      <c r="C115" s="65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63">
        <f t="shared" si="24"/>
        <v>0</v>
      </c>
    </row>
    <row r="116" spans="2:16" ht="15.75" hidden="1">
      <c r="B116" s="118"/>
      <c r="C116" s="72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63">
        <f t="shared" si="24"/>
        <v>0</v>
      </c>
    </row>
    <row r="117" spans="2:16" ht="15.75" hidden="1">
      <c r="B117" s="119"/>
      <c r="C117" s="72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99">
        <f t="shared" si="24"/>
        <v>0</v>
      </c>
    </row>
    <row r="118" spans="2:16" ht="15.75">
      <c r="B118" s="120" t="s">
        <v>25</v>
      </c>
      <c r="C118" s="78"/>
      <c r="D118" s="76">
        <f aca="true" t="shared" si="25" ref="D118:O118">ROUND(SUM(D105:D117),0)</f>
        <v>0</v>
      </c>
      <c r="E118" s="76">
        <f t="shared" si="25"/>
        <v>0</v>
      </c>
      <c r="F118" s="76">
        <f t="shared" si="25"/>
        <v>0</v>
      </c>
      <c r="G118" s="76">
        <f t="shared" si="25"/>
        <v>0</v>
      </c>
      <c r="H118" s="76">
        <f t="shared" si="25"/>
        <v>0</v>
      </c>
      <c r="I118" s="76">
        <f t="shared" si="25"/>
        <v>0</v>
      </c>
      <c r="J118" s="76">
        <f t="shared" si="25"/>
        <v>0</v>
      </c>
      <c r="K118" s="76">
        <f t="shared" si="25"/>
        <v>0</v>
      </c>
      <c r="L118" s="76">
        <f t="shared" si="25"/>
        <v>0</v>
      </c>
      <c r="M118" s="76">
        <f t="shared" si="25"/>
        <v>0</v>
      </c>
      <c r="N118" s="76">
        <f t="shared" si="25"/>
        <v>0</v>
      </c>
      <c r="O118" s="76">
        <f t="shared" si="25"/>
        <v>0</v>
      </c>
      <c r="P118" s="76">
        <f>ROUND(SUM(P106:P117),0)</f>
        <v>0</v>
      </c>
    </row>
    <row r="119" spans="2:16" s="25" customFormat="1" ht="15.75">
      <c r="B119" s="77" t="s">
        <v>35</v>
      </c>
      <c r="C119" s="78"/>
      <c r="D119" s="76">
        <f aca="true" t="shared" si="26" ref="D119:P119">ROUND(D89+D103+D118,0)</f>
        <v>0</v>
      </c>
      <c r="E119" s="76">
        <f t="shared" si="26"/>
        <v>3268466</v>
      </c>
      <c r="F119" s="76">
        <f t="shared" si="26"/>
        <v>0</v>
      </c>
      <c r="G119" s="76">
        <f t="shared" si="26"/>
        <v>0</v>
      </c>
      <c r="H119" s="76">
        <f t="shared" si="26"/>
        <v>148784</v>
      </c>
      <c r="I119" s="76">
        <f t="shared" si="26"/>
        <v>0</v>
      </c>
      <c r="J119" s="76">
        <f t="shared" si="26"/>
        <v>0</v>
      </c>
      <c r="K119" s="76">
        <f t="shared" si="26"/>
        <v>0</v>
      </c>
      <c r="L119" s="76">
        <f t="shared" si="26"/>
        <v>0</v>
      </c>
      <c r="M119" s="76">
        <f t="shared" si="26"/>
        <v>0</v>
      </c>
      <c r="N119" s="76">
        <f t="shared" si="26"/>
        <v>0</v>
      </c>
      <c r="O119" s="76">
        <f t="shared" si="26"/>
        <v>0</v>
      </c>
      <c r="P119" s="76">
        <f t="shared" si="26"/>
        <v>3417250</v>
      </c>
    </row>
    <row r="120" spans="2:16" ht="15.75">
      <c r="B120" s="79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5.75">
      <c r="A121" s="19" t="s">
        <v>36</v>
      </c>
      <c r="B121" s="121" t="s">
        <v>37</v>
      </c>
      <c r="C121" s="122"/>
      <c r="D121" s="21">
        <v>132862670</v>
      </c>
      <c r="E121" s="21">
        <v>629963</v>
      </c>
      <c r="F121" s="105"/>
      <c r="G121" s="105"/>
      <c r="H121" s="106">
        <v>396315</v>
      </c>
      <c r="I121" s="123"/>
      <c r="J121" s="123"/>
      <c r="K121" s="106">
        <v>470962</v>
      </c>
      <c r="L121" s="105"/>
      <c r="M121" s="105"/>
      <c r="N121" s="123"/>
      <c r="O121" s="21">
        <v>5387869</v>
      </c>
      <c r="P121" s="21">
        <f>ROUND(SUM(D121:O121),0)</f>
        <v>139747779</v>
      </c>
    </row>
    <row r="122" spans="1:16" ht="15.75">
      <c r="A122" s="19"/>
      <c r="B122" s="26" t="s">
        <v>16</v>
      </c>
      <c r="C122" s="26"/>
      <c r="D122" s="27"/>
      <c r="E122" s="27"/>
      <c r="F122" s="27"/>
      <c r="G122" s="27"/>
      <c r="H122" s="28"/>
      <c r="I122" s="28"/>
      <c r="J122" s="28"/>
      <c r="K122" s="28"/>
      <c r="L122" s="28"/>
      <c r="M122" s="28"/>
      <c r="N122" s="28"/>
      <c r="O122" s="27"/>
      <c r="P122" s="124"/>
    </row>
    <row r="123" spans="1:16" ht="15.75">
      <c r="A123" s="19"/>
      <c r="B123" s="125" t="s">
        <v>20</v>
      </c>
      <c r="C123" s="124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4"/>
    </row>
    <row r="124" spans="1:16" ht="15.75" hidden="1">
      <c r="A124" s="19"/>
      <c r="B124" s="127"/>
      <c r="C124" s="124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4">
        <f aca="true" t="shared" si="27" ref="P124:P130">ROUND(SUM(D124:O124),0)</f>
        <v>0</v>
      </c>
    </row>
    <row r="125" spans="1:16" ht="15.75" hidden="1">
      <c r="A125" s="19"/>
      <c r="B125" s="128"/>
      <c r="C125" s="124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4">
        <f t="shared" si="27"/>
        <v>0</v>
      </c>
    </row>
    <row r="126" spans="1:16" ht="15.75" hidden="1">
      <c r="A126" s="19"/>
      <c r="B126" s="129"/>
      <c r="C126" s="124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4">
        <f t="shared" si="27"/>
        <v>0</v>
      </c>
    </row>
    <row r="127" spans="1:16" ht="15.75" hidden="1">
      <c r="A127" s="19"/>
      <c r="B127" s="130" t="s">
        <v>17</v>
      </c>
      <c r="C127" s="124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4"/>
    </row>
    <row r="128" spans="1:16" ht="15.75" hidden="1">
      <c r="A128" s="19"/>
      <c r="B128" s="127"/>
      <c r="C128" s="124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4">
        <f t="shared" si="27"/>
        <v>0</v>
      </c>
    </row>
    <row r="129" spans="1:16" ht="15.75" hidden="1">
      <c r="A129" s="19"/>
      <c r="B129" s="129"/>
      <c r="C129" s="124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4">
        <f t="shared" si="27"/>
        <v>0</v>
      </c>
    </row>
    <row r="130" spans="1:16" ht="15.75" hidden="1">
      <c r="A130" s="19"/>
      <c r="B130" s="128"/>
      <c r="C130" s="124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4">
        <f t="shared" si="27"/>
        <v>0</v>
      </c>
    </row>
    <row r="131" spans="1:16" ht="15.75">
      <c r="A131" s="19"/>
      <c r="B131" s="36" t="s">
        <v>18</v>
      </c>
      <c r="C131" s="84"/>
      <c r="D131" s="37">
        <f aca="true" t="shared" si="28" ref="D131:O131">ROUND(SUM(D122:D130),0)</f>
        <v>0</v>
      </c>
      <c r="E131" s="37">
        <f t="shared" si="28"/>
        <v>0</v>
      </c>
      <c r="F131" s="37">
        <f t="shared" si="28"/>
        <v>0</v>
      </c>
      <c r="G131" s="37">
        <f t="shared" si="28"/>
        <v>0</v>
      </c>
      <c r="H131" s="37">
        <f t="shared" si="28"/>
        <v>0</v>
      </c>
      <c r="I131" s="37">
        <f t="shared" si="28"/>
        <v>0</v>
      </c>
      <c r="J131" s="37">
        <f t="shared" si="28"/>
        <v>0</v>
      </c>
      <c r="K131" s="37">
        <f t="shared" si="28"/>
        <v>0</v>
      </c>
      <c r="L131" s="37">
        <f t="shared" si="28"/>
        <v>0</v>
      </c>
      <c r="M131" s="37">
        <f t="shared" si="28"/>
        <v>0</v>
      </c>
      <c r="N131" s="37">
        <f t="shared" si="28"/>
        <v>0</v>
      </c>
      <c r="O131" s="37">
        <f t="shared" si="28"/>
        <v>0</v>
      </c>
      <c r="P131" s="131">
        <f>ROUND(SUM(D131:O131),0)</f>
        <v>0</v>
      </c>
    </row>
    <row r="132" spans="1:16" ht="15.75">
      <c r="A132" s="19"/>
      <c r="B132" s="36" t="s">
        <v>19</v>
      </c>
      <c r="C132" s="36"/>
      <c r="D132" s="90">
        <f aca="true" t="shared" si="29" ref="D132:O132">ROUND(SUM(D121+D131),0)</f>
        <v>132862670</v>
      </c>
      <c r="E132" s="90">
        <f t="shared" si="29"/>
        <v>629963</v>
      </c>
      <c r="F132" s="90">
        <f t="shared" si="29"/>
        <v>0</v>
      </c>
      <c r="G132" s="90">
        <f t="shared" si="29"/>
        <v>0</v>
      </c>
      <c r="H132" s="90">
        <f t="shared" si="29"/>
        <v>396315</v>
      </c>
      <c r="I132" s="90">
        <f t="shared" si="29"/>
        <v>0</v>
      </c>
      <c r="J132" s="90">
        <f t="shared" si="29"/>
        <v>0</v>
      </c>
      <c r="K132" s="90">
        <f t="shared" si="29"/>
        <v>470962</v>
      </c>
      <c r="L132" s="90">
        <f t="shared" si="29"/>
        <v>0</v>
      </c>
      <c r="M132" s="90">
        <f t="shared" si="29"/>
        <v>0</v>
      </c>
      <c r="N132" s="90">
        <f t="shared" si="29"/>
        <v>0</v>
      </c>
      <c r="O132" s="90">
        <f t="shared" si="29"/>
        <v>5387869</v>
      </c>
      <c r="P132" s="132">
        <f>ROUND(SUM(D132:O132),0)</f>
        <v>139747779</v>
      </c>
    </row>
    <row r="133" spans="2:16" ht="15.75">
      <c r="B133" s="39" t="s">
        <v>18</v>
      </c>
      <c r="C133" s="40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2:16" ht="15.75">
      <c r="B134" s="42" t="s">
        <v>20</v>
      </c>
      <c r="C134" s="43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5"/>
      <c r="P134" s="133"/>
    </row>
    <row r="135" spans="2:16" ht="15.75">
      <c r="B135" s="134" t="s">
        <v>38</v>
      </c>
      <c r="C135" s="43"/>
      <c r="D135" s="49">
        <v>-746594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5"/>
      <c r="P135" s="133">
        <f aca="true" t="shared" si="30" ref="P135:P158">ROUND(SUM(D135:O135),0)</f>
        <v>-746594</v>
      </c>
    </row>
    <row r="136" spans="2:16" s="25" customFormat="1" ht="15.75">
      <c r="B136" s="47" t="s">
        <v>21</v>
      </c>
      <c r="C136" s="91"/>
      <c r="D136" s="92">
        <v>2930284</v>
      </c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6"/>
      <c r="P136" s="133">
        <f t="shared" si="30"/>
        <v>2930284</v>
      </c>
    </row>
    <row r="137" spans="2:16" s="25" customFormat="1" ht="15.75">
      <c r="B137" s="47" t="s">
        <v>39</v>
      </c>
      <c r="C137" s="91"/>
      <c r="D137" s="92">
        <v>-308304</v>
      </c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6"/>
      <c r="P137" s="133">
        <f t="shared" si="30"/>
        <v>-308304</v>
      </c>
    </row>
    <row r="138" spans="2:16" ht="15.75">
      <c r="B138" s="134" t="s">
        <v>40</v>
      </c>
      <c r="C138" s="43"/>
      <c r="D138" s="92">
        <v>-500000</v>
      </c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5"/>
      <c r="P138" s="133">
        <f t="shared" si="30"/>
        <v>-500000</v>
      </c>
    </row>
    <row r="139" spans="2:16" ht="30.75">
      <c r="B139" s="134" t="s">
        <v>41</v>
      </c>
      <c r="C139" s="43"/>
      <c r="D139" s="92">
        <v>6567</v>
      </c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5"/>
      <c r="P139" s="133">
        <f t="shared" si="30"/>
        <v>6567</v>
      </c>
    </row>
    <row r="140" spans="2:16" ht="15.75">
      <c r="B140" s="134"/>
      <c r="C140" s="91"/>
      <c r="D140" s="92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5"/>
      <c r="P140" s="133">
        <f t="shared" si="30"/>
        <v>0</v>
      </c>
    </row>
    <row r="141" spans="2:16" ht="15.75">
      <c r="B141" s="54" t="s">
        <v>17</v>
      </c>
      <c r="C141" s="43">
        <f>IF(D141&gt;0,D141,0)</f>
        <v>0</v>
      </c>
      <c r="D141" s="137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53"/>
      <c r="P141" s="133">
        <f t="shared" si="30"/>
        <v>0</v>
      </c>
    </row>
    <row r="142" spans="2:16" ht="15.75">
      <c r="B142" s="138" t="s">
        <v>42</v>
      </c>
      <c r="C142" s="43"/>
      <c r="D142" s="137">
        <v>-1103566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53"/>
      <c r="P142" s="133">
        <f t="shared" si="30"/>
        <v>-1103566</v>
      </c>
    </row>
    <row r="143" spans="2:16" ht="15.75">
      <c r="B143" s="134" t="s">
        <v>43</v>
      </c>
      <c r="C143" s="43"/>
      <c r="D143" s="137">
        <v>-11241</v>
      </c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53"/>
      <c r="P143" s="133">
        <f t="shared" si="30"/>
        <v>-11241</v>
      </c>
    </row>
    <row r="144" spans="2:16" ht="15.75">
      <c r="B144" s="134" t="s">
        <v>44</v>
      </c>
      <c r="C144" s="43"/>
      <c r="D144" s="137">
        <v>2438</v>
      </c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53"/>
      <c r="P144" s="133">
        <f t="shared" si="30"/>
        <v>2438</v>
      </c>
    </row>
    <row r="145" spans="2:16" ht="15.75">
      <c r="B145" s="134" t="s">
        <v>45</v>
      </c>
      <c r="C145" s="43"/>
      <c r="D145" s="137">
        <v>-15947</v>
      </c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53"/>
      <c r="P145" s="133">
        <f t="shared" si="30"/>
        <v>-15947</v>
      </c>
    </row>
    <row r="146" spans="2:16" ht="15.75">
      <c r="B146" s="134"/>
      <c r="C146" s="43"/>
      <c r="D146" s="137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53"/>
      <c r="P146" s="133">
        <f t="shared" si="30"/>
        <v>0</v>
      </c>
    </row>
    <row r="147" spans="2:16" ht="15.75">
      <c r="B147" s="139" t="s">
        <v>46</v>
      </c>
      <c r="C147" s="43"/>
      <c r="D147" s="137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53"/>
      <c r="P147" s="133">
        <f t="shared" si="30"/>
        <v>0</v>
      </c>
    </row>
    <row r="148" spans="2:16" ht="30.75">
      <c r="B148" s="134" t="s">
        <v>47</v>
      </c>
      <c r="C148" s="43"/>
      <c r="D148" s="137">
        <v>-254829</v>
      </c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53"/>
      <c r="P148" s="133">
        <f t="shared" si="30"/>
        <v>-254829</v>
      </c>
    </row>
    <row r="149" spans="2:16" ht="15.75">
      <c r="B149" s="134" t="s">
        <v>48</v>
      </c>
      <c r="C149" s="91"/>
      <c r="D149" s="137">
        <v>-85446</v>
      </c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53"/>
      <c r="P149" s="133">
        <f t="shared" si="30"/>
        <v>-85446</v>
      </c>
    </row>
    <row r="150" spans="2:16" ht="15.75">
      <c r="B150" s="134" t="s">
        <v>49</v>
      </c>
      <c r="C150" s="43"/>
      <c r="D150" s="137">
        <v>-275841</v>
      </c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53"/>
      <c r="P150" s="133">
        <f t="shared" si="30"/>
        <v>-275841</v>
      </c>
    </row>
    <row r="151" spans="2:16" ht="15.75">
      <c r="B151" s="134" t="s">
        <v>50</v>
      </c>
      <c r="C151" s="43"/>
      <c r="D151" s="137">
        <v>196683</v>
      </c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53"/>
      <c r="P151" s="133">
        <f t="shared" si="30"/>
        <v>196683</v>
      </c>
    </row>
    <row r="152" spans="2:16" ht="15.75">
      <c r="B152" s="134" t="s">
        <v>51</v>
      </c>
      <c r="C152" s="43"/>
      <c r="D152" s="137">
        <v>39088</v>
      </c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53"/>
      <c r="P152" s="133">
        <f t="shared" si="30"/>
        <v>39088</v>
      </c>
    </row>
    <row r="153" spans="2:16" ht="15.75" hidden="1">
      <c r="B153" s="134"/>
      <c r="C153" s="43"/>
      <c r="D153" s="137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53"/>
      <c r="P153" s="133">
        <f t="shared" si="30"/>
        <v>0</v>
      </c>
    </row>
    <row r="154" spans="2:16" ht="15.75">
      <c r="B154" s="134"/>
      <c r="C154" s="43"/>
      <c r="D154" s="137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53"/>
      <c r="P154" s="133">
        <f t="shared" si="30"/>
        <v>0</v>
      </c>
    </row>
    <row r="155" spans="2:16" ht="15.75">
      <c r="B155" s="54" t="s">
        <v>22</v>
      </c>
      <c r="C155" s="91"/>
      <c r="D155" s="137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53"/>
      <c r="P155" s="133">
        <f t="shared" si="30"/>
        <v>0</v>
      </c>
    </row>
    <row r="156" spans="2:16" ht="15.75">
      <c r="B156" s="134" t="s">
        <v>52</v>
      </c>
      <c r="C156" s="140"/>
      <c r="D156" s="141">
        <v>-149500</v>
      </c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53"/>
      <c r="P156" s="133">
        <f t="shared" si="30"/>
        <v>-149500</v>
      </c>
    </row>
    <row r="157" spans="2:16" ht="15.75">
      <c r="B157" s="142" t="s">
        <v>53</v>
      </c>
      <c r="C157" s="43"/>
      <c r="D157" s="137">
        <v>-114000</v>
      </c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133">
        <f t="shared" si="30"/>
        <v>-114000</v>
      </c>
    </row>
    <row r="158" spans="2:16" ht="15.75" hidden="1">
      <c r="B158" s="138"/>
      <c r="C158" s="91"/>
      <c r="D158" s="137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53"/>
      <c r="P158" s="133">
        <f t="shared" si="30"/>
        <v>0</v>
      </c>
    </row>
    <row r="159" spans="2:16" ht="15.75">
      <c r="B159" s="56" t="s">
        <v>23</v>
      </c>
      <c r="C159" s="57"/>
      <c r="D159" s="58">
        <f aca="true" t="shared" si="31" ref="D159:P159">ROUND(SUM(D134:D158),0)</f>
        <v>-390208</v>
      </c>
      <c r="E159" s="58">
        <f t="shared" si="31"/>
        <v>0</v>
      </c>
      <c r="F159" s="58">
        <f t="shared" si="31"/>
        <v>0</v>
      </c>
      <c r="G159" s="58">
        <f t="shared" si="31"/>
        <v>0</v>
      </c>
      <c r="H159" s="58">
        <f t="shared" si="31"/>
        <v>0</v>
      </c>
      <c r="I159" s="58">
        <f t="shared" si="31"/>
        <v>0</v>
      </c>
      <c r="J159" s="58">
        <f t="shared" si="31"/>
        <v>0</v>
      </c>
      <c r="K159" s="58">
        <f t="shared" si="31"/>
        <v>0</v>
      </c>
      <c r="L159" s="58">
        <f t="shared" si="31"/>
        <v>0</v>
      </c>
      <c r="M159" s="58">
        <f t="shared" si="31"/>
        <v>0</v>
      </c>
      <c r="N159" s="58">
        <f t="shared" si="31"/>
        <v>0</v>
      </c>
      <c r="O159" s="58">
        <f t="shared" si="31"/>
        <v>0</v>
      </c>
      <c r="P159" s="58">
        <f t="shared" si="31"/>
        <v>-390208</v>
      </c>
    </row>
    <row r="160" spans="2:16" ht="15.75">
      <c r="B160" s="56" t="s">
        <v>24</v>
      </c>
      <c r="C160" s="57"/>
      <c r="D160" s="59">
        <f aca="true" t="shared" si="32" ref="D160:P160">ROUND(D132+D159,0)</f>
        <v>132472462</v>
      </c>
      <c r="E160" s="59">
        <f t="shared" si="32"/>
        <v>629963</v>
      </c>
      <c r="F160" s="59">
        <f t="shared" si="32"/>
        <v>0</v>
      </c>
      <c r="G160" s="59">
        <f t="shared" si="32"/>
        <v>0</v>
      </c>
      <c r="H160" s="59">
        <f t="shared" si="32"/>
        <v>396315</v>
      </c>
      <c r="I160" s="59">
        <f t="shared" si="32"/>
        <v>0</v>
      </c>
      <c r="J160" s="59">
        <f t="shared" si="32"/>
        <v>0</v>
      </c>
      <c r="K160" s="59">
        <f t="shared" si="32"/>
        <v>470962</v>
      </c>
      <c r="L160" s="59">
        <f t="shared" si="32"/>
        <v>0</v>
      </c>
      <c r="M160" s="59">
        <f t="shared" si="32"/>
        <v>0</v>
      </c>
      <c r="N160" s="59">
        <f t="shared" si="32"/>
        <v>0</v>
      </c>
      <c r="O160" s="59">
        <f t="shared" si="32"/>
        <v>5387869</v>
      </c>
      <c r="P160" s="59">
        <f t="shared" si="32"/>
        <v>139357571</v>
      </c>
    </row>
    <row r="161" spans="2:16" ht="15.75">
      <c r="B161" s="60" t="s">
        <v>25</v>
      </c>
      <c r="C161" s="61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3"/>
    </row>
    <row r="162" spans="2:16" ht="15.75" hidden="1">
      <c r="B162" s="64" t="s">
        <v>20</v>
      </c>
      <c r="C162" s="65"/>
      <c r="D162" s="66"/>
      <c r="E162" s="67"/>
      <c r="F162" s="66"/>
      <c r="G162" s="67"/>
      <c r="H162" s="67"/>
      <c r="I162" s="67"/>
      <c r="J162" s="67"/>
      <c r="K162" s="67"/>
      <c r="L162" s="67"/>
      <c r="M162" s="67"/>
      <c r="N162" s="67"/>
      <c r="O162" s="68"/>
      <c r="P162" s="63"/>
    </row>
    <row r="163" spans="2:16" ht="15.75" hidden="1">
      <c r="B163" s="143"/>
      <c r="C163" s="65"/>
      <c r="D163" s="66"/>
      <c r="E163" s="67"/>
      <c r="F163" s="66"/>
      <c r="G163" s="67"/>
      <c r="H163" s="67"/>
      <c r="I163" s="67"/>
      <c r="J163" s="67"/>
      <c r="K163" s="67"/>
      <c r="L163" s="67"/>
      <c r="M163" s="67"/>
      <c r="N163" s="67"/>
      <c r="O163" s="68"/>
      <c r="P163" s="63">
        <f aca="true" t="shared" si="33" ref="P163:P185">ROUND(SUM(D163:O163),0)</f>
        <v>0</v>
      </c>
    </row>
    <row r="164" spans="2:16" ht="15.75" hidden="1">
      <c r="B164" s="143"/>
      <c r="C164" s="65"/>
      <c r="D164" s="66"/>
      <c r="E164" s="67"/>
      <c r="F164" s="66"/>
      <c r="G164" s="67"/>
      <c r="H164" s="67"/>
      <c r="I164" s="67"/>
      <c r="J164" s="67"/>
      <c r="K164" s="67"/>
      <c r="L164" s="67"/>
      <c r="M164" s="67"/>
      <c r="N164" s="67"/>
      <c r="O164" s="68"/>
      <c r="P164" s="63">
        <f t="shared" si="33"/>
        <v>0</v>
      </c>
    </row>
    <row r="165" spans="2:16" ht="15.75" hidden="1">
      <c r="B165" s="143"/>
      <c r="C165" s="65"/>
      <c r="D165" s="66"/>
      <c r="E165" s="67"/>
      <c r="F165" s="66"/>
      <c r="G165" s="67"/>
      <c r="H165" s="67"/>
      <c r="I165" s="67"/>
      <c r="J165" s="67"/>
      <c r="K165" s="67"/>
      <c r="L165" s="67"/>
      <c r="M165" s="67"/>
      <c r="N165" s="67"/>
      <c r="O165" s="68"/>
      <c r="P165" s="63">
        <f t="shared" si="33"/>
        <v>0</v>
      </c>
    </row>
    <row r="166" spans="2:16" ht="15.75" hidden="1">
      <c r="B166" s="64" t="s">
        <v>17</v>
      </c>
      <c r="C166" s="65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63"/>
    </row>
    <row r="167" spans="2:16" ht="15.75" hidden="1">
      <c r="B167" s="144"/>
      <c r="C167" s="65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63">
        <f t="shared" si="33"/>
        <v>0</v>
      </c>
    </row>
    <row r="168" spans="2:16" ht="15.75" hidden="1">
      <c r="B168" s="61"/>
      <c r="C168" s="65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63">
        <f t="shared" si="33"/>
        <v>0</v>
      </c>
    </row>
    <row r="169" spans="2:16" ht="15.75" hidden="1">
      <c r="B169" s="61"/>
      <c r="C169" s="65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63">
        <f t="shared" si="33"/>
        <v>0</v>
      </c>
    </row>
    <row r="170" spans="2:16" ht="15.75" hidden="1">
      <c r="B170" s="60" t="s">
        <v>22</v>
      </c>
      <c r="C170" s="65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63"/>
    </row>
    <row r="171" spans="2:16" ht="15.75" hidden="1">
      <c r="B171" s="145"/>
      <c r="C171" s="65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63">
        <f t="shared" si="33"/>
        <v>0</v>
      </c>
    </row>
    <row r="172" spans="2:16" ht="15.75" hidden="1">
      <c r="B172" s="145"/>
      <c r="C172" s="65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63">
        <f t="shared" si="33"/>
        <v>0</v>
      </c>
    </row>
    <row r="173" spans="2:16" ht="15.75" hidden="1">
      <c r="B173" s="145"/>
      <c r="C173" s="65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63">
        <f t="shared" si="33"/>
        <v>0</v>
      </c>
    </row>
    <row r="174" spans="2:16" ht="15.75" hidden="1">
      <c r="B174" s="60" t="s">
        <v>54</v>
      </c>
      <c r="C174" s="65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63"/>
    </row>
    <row r="175" spans="2:16" ht="15.75" hidden="1">
      <c r="B175" s="60" t="s">
        <v>20</v>
      </c>
      <c r="C175" s="65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63"/>
    </row>
    <row r="176" spans="2:16" ht="15.75" hidden="1">
      <c r="B176" s="60"/>
      <c r="C176" s="65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63"/>
    </row>
    <row r="177" spans="2:16" ht="15.75" hidden="1">
      <c r="B177" s="145"/>
      <c r="C177" s="65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63">
        <f t="shared" si="33"/>
        <v>0</v>
      </c>
    </row>
    <row r="178" spans="2:16" ht="15.75" hidden="1">
      <c r="B178" s="146" t="s">
        <v>17</v>
      </c>
      <c r="C178" s="65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63"/>
    </row>
    <row r="179" spans="2:16" ht="15.75" hidden="1">
      <c r="B179" s="145"/>
      <c r="C179" s="65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63">
        <f t="shared" si="33"/>
        <v>0</v>
      </c>
    </row>
    <row r="180" spans="2:16" ht="15.75" hidden="1">
      <c r="B180" s="145"/>
      <c r="C180" s="65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63">
        <f t="shared" si="33"/>
        <v>0</v>
      </c>
    </row>
    <row r="181" spans="2:16" ht="15.75" hidden="1">
      <c r="B181" s="145"/>
      <c r="C181" s="65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63">
        <f t="shared" si="33"/>
        <v>0</v>
      </c>
    </row>
    <row r="182" spans="2:16" ht="15.75" hidden="1">
      <c r="B182" s="147"/>
      <c r="C182" s="65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63">
        <f t="shared" si="33"/>
        <v>0</v>
      </c>
    </row>
    <row r="183" spans="2:16" ht="15.75" hidden="1">
      <c r="B183" s="148" t="s">
        <v>22</v>
      </c>
      <c r="C183" s="65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63"/>
    </row>
    <row r="184" spans="2:16" ht="15.75" hidden="1">
      <c r="B184" s="145"/>
      <c r="C184" s="65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63">
        <f t="shared" si="33"/>
        <v>0</v>
      </c>
    </row>
    <row r="185" spans="2:16" ht="15.75" hidden="1">
      <c r="B185" s="145"/>
      <c r="C185" s="72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63">
        <f t="shared" si="33"/>
        <v>0</v>
      </c>
    </row>
    <row r="186" spans="2:16" ht="15.75" hidden="1">
      <c r="B186" s="145"/>
      <c r="C186" s="72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99">
        <f>ROUND(SUM(D186:O186),0)</f>
        <v>0</v>
      </c>
    </row>
    <row r="187" spans="2:16" ht="15.75" hidden="1">
      <c r="B187" s="146" t="s">
        <v>55</v>
      </c>
      <c r="C187" s="72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99"/>
    </row>
    <row r="188" spans="2:16" ht="15.75" hidden="1">
      <c r="B188" s="145"/>
      <c r="C188" s="72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99">
        <f>ROUND(SUM(D188:O188),0)</f>
        <v>0</v>
      </c>
    </row>
    <row r="189" spans="2:16" ht="15.75" hidden="1">
      <c r="B189" s="145"/>
      <c r="C189" s="72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99">
        <f>ROUND(SUM(D189:O189),0)</f>
        <v>0</v>
      </c>
    </row>
    <row r="190" spans="2:16" ht="15.75" hidden="1">
      <c r="B190" s="145"/>
      <c r="C190" s="72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99">
        <f>ROUND(SUM(D190:O190),0)</f>
        <v>0</v>
      </c>
    </row>
    <row r="191" spans="2:16" ht="15.75">
      <c r="B191" s="74" t="s">
        <v>26</v>
      </c>
      <c r="C191" s="75"/>
      <c r="D191" s="76">
        <f aca="true" t="shared" si="34" ref="D191:P191">ROUND(SUM(D161:D190),0)</f>
        <v>0</v>
      </c>
      <c r="E191" s="76">
        <f t="shared" si="34"/>
        <v>0</v>
      </c>
      <c r="F191" s="76">
        <f t="shared" si="34"/>
        <v>0</v>
      </c>
      <c r="G191" s="76">
        <f t="shared" si="34"/>
        <v>0</v>
      </c>
      <c r="H191" s="76">
        <f t="shared" si="34"/>
        <v>0</v>
      </c>
      <c r="I191" s="76">
        <f t="shared" si="34"/>
        <v>0</v>
      </c>
      <c r="J191" s="76">
        <f t="shared" si="34"/>
        <v>0</v>
      </c>
      <c r="K191" s="76">
        <f t="shared" si="34"/>
        <v>0</v>
      </c>
      <c r="L191" s="76">
        <f t="shared" si="34"/>
        <v>0</v>
      </c>
      <c r="M191" s="76">
        <f t="shared" si="34"/>
        <v>0</v>
      </c>
      <c r="N191" s="76">
        <f t="shared" si="34"/>
        <v>0</v>
      </c>
      <c r="O191" s="76">
        <f t="shared" si="34"/>
        <v>0</v>
      </c>
      <c r="P191" s="76">
        <f t="shared" si="34"/>
        <v>0</v>
      </c>
    </row>
    <row r="192" spans="2:16" s="25" customFormat="1" ht="15.75">
      <c r="B192" s="77" t="s">
        <v>56</v>
      </c>
      <c r="C192" s="78"/>
      <c r="D192" s="76">
        <f aca="true" t="shared" si="35" ref="D192:P192">ROUND(D132+D159+D191,0)</f>
        <v>132472462</v>
      </c>
      <c r="E192" s="76">
        <f t="shared" si="35"/>
        <v>629963</v>
      </c>
      <c r="F192" s="76">
        <f t="shared" si="35"/>
        <v>0</v>
      </c>
      <c r="G192" s="76">
        <f t="shared" si="35"/>
        <v>0</v>
      </c>
      <c r="H192" s="76">
        <f t="shared" si="35"/>
        <v>396315</v>
      </c>
      <c r="I192" s="76">
        <f t="shared" si="35"/>
        <v>0</v>
      </c>
      <c r="J192" s="76">
        <f t="shared" si="35"/>
        <v>0</v>
      </c>
      <c r="K192" s="76">
        <f t="shared" si="35"/>
        <v>470962</v>
      </c>
      <c r="L192" s="76">
        <f t="shared" si="35"/>
        <v>0</v>
      </c>
      <c r="M192" s="76">
        <f t="shared" si="35"/>
        <v>0</v>
      </c>
      <c r="N192" s="76">
        <f t="shared" si="35"/>
        <v>0</v>
      </c>
      <c r="O192" s="76">
        <f t="shared" si="35"/>
        <v>5387869</v>
      </c>
      <c r="P192" s="76">
        <f t="shared" si="35"/>
        <v>139357571</v>
      </c>
    </row>
    <row r="193" spans="2:16" s="25" customFormat="1" ht="12.75" customHeight="1">
      <c r="B193" s="79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s="25" customFormat="1" ht="15.75">
      <c r="A194" s="19" t="s">
        <v>57</v>
      </c>
      <c r="B194" s="149" t="s">
        <v>58</v>
      </c>
      <c r="C194" s="149"/>
      <c r="D194" s="150">
        <v>7410632</v>
      </c>
      <c r="E194" s="151"/>
      <c r="F194" s="151"/>
      <c r="G194" s="151"/>
      <c r="H194" s="152"/>
      <c r="I194" s="152"/>
      <c r="J194" s="152"/>
      <c r="K194" s="152"/>
      <c r="L194" s="152"/>
      <c r="M194" s="152"/>
      <c r="N194" s="152"/>
      <c r="O194" s="151"/>
      <c r="P194" s="150">
        <f aca="true" t="shared" si="36" ref="P194:P200">ROUND(SUM(D194:O194),0)</f>
        <v>7410632</v>
      </c>
    </row>
    <row r="195" spans="1:16" s="25" customFormat="1" ht="15.75">
      <c r="A195" s="19"/>
      <c r="B195" s="26" t="s">
        <v>16</v>
      </c>
      <c r="C195" s="153"/>
      <c r="D195" s="154"/>
      <c r="E195" s="154"/>
      <c r="F195" s="154"/>
      <c r="G195" s="154"/>
      <c r="H195" s="155"/>
      <c r="I195" s="155"/>
      <c r="J195" s="155"/>
      <c r="K195" s="155"/>
      <c r="L195" s="155"/>
      <c r="M195" s="155"/>
      <c r="N195" s="155"/>
      <c r="O195" s="154"/>
      <c r="P195" s="156"/>
    </row>
    <row r="196" spans="1:16" s="25" customFormat="1" ht="15.75" hidden="1">
      <c r="A196" s="19"/>
      <c r="B196" s="107"/>
      <c r="C196" s="32"/>
      <c r="D196" s="33"/>
      <c r="E196" s="33"/>
      <c r="F196" s="33"/>
      <c r="G196" s="33"/>
      <c r="H196" s="34"/>
      <c r="I196" s="34"/>
      <c r="J196" s="34"/>
      <c r="K196" s="34"/>
      <c r="L196" s="34"/>
      <c r="M196" s="34"/>
      <c r="N196" s="34"/>
      <c r="O196" s="33"/>
      <c r="P196" s="156">
        <f t="shared" si="36"/>
        <v>0</v>
      </c>
    </row>
    <row r="197" spans="1:16" s="25" customFormat="1" ht="15.75" hidden="1">
      <c r="A197" s="19"/>
      <c r="B197" s="157"/>
      <c r="C197" s="32"/>
      <c r="D197" s="33"/>
      <c r="E197" s="33"/>
      <c r="F197" s="33"/>
      <c r="G197" s="33"/>
      <c r="H197" s="34"/>
      <c r="I197" s="34"/>
      <c r="J197" s="34"/>
      <c r="K197" s="34"/>
      <c r="L197" s="34"/>
      <c r="M197" s="34"/>
      <c r="N197" s="34"/>
      <c r="O197" s="33"/>
      <c r="P197" s="156">
        <f t="shared" si="36"/>
        <v>0</v>
      </c>
    </row>
    <row r="198" spans="1:16" s="25" customFormat="1" ht="15.75" hidden="1">
      <c r="A198" s="19"/>
      <c r="B198" s="158"/>
      <c r="C198" s="32"/>
      <c r="D198" s="33"/>
      <c r="E198" s="33"/>
      <c r="F198" s="33"/>
      <c r="G198" s="33"/>
      <c r="H198" s="34"/>
      <c r="I198" s="34"/>
      <c r="J198" s="34"/>
      <c r="K198" s="34"/>
      <c r="L198" s="34"/>
      <c r="M198" s="34"/>
      <c r="N198" s="34"/>
      <c r="O198" s="33"/>
      <c r="P198" s="159">
        <f t="shared" si="36"/>
        <v>0</v>
      </c>
    </row>
    <row r="199" spans="1:16" s="25" customFormat="1" ht="15.75">
      <c r="A199" s="19"/>
      <c r="B199" s="36" t="s">
        <v>18</v>
      </c>
      <c r="C199" s="38"/>
      <c r="D199" s="37">
        <f aca="true" t="shared" si="37" ref="D199:O199">ROUND(SUM(D195:D198),0)</f>
        <v>0</v>
      </c>
      <c r="E199" s="37">
        <f t="shared" si="37"/>
        <v>0</v>
      </c>
      <c r="F199" s="37">
        <f t="shared" si="37"/>
        <v>0</v>
      </c>
      <c r="G199" s="37">
        <f t="shared" si="37"/>
        <v>0</v>
      </c>
      <c r="H199" s="37">
        <f t="shared" si="37"/>
        <v>0</v>
      </c>
      <c r="I199" s="37">
        <f t="shared" si="37"/>
        <v>0</v>
      </c>
      <c r="J199" s="37">
        <f t="shared" si="37"/>
        <v>0</v>
      </c>
      <c r="K199" s="37">
        <f t="shared" si="37"/>
        <v>0</v>
      </c>
      <c r="L199" s="37">
        <f t="shared" si="37"/>
        <v>0</v>
      </c>
      <c r="M199" s="37">
        <f t="shared" si="37"/>
        <v>0</v>
      </c>
      <c r="N199" s="37">
        <f t="shared" si="37"/>
        <v>0</v>
      </c>
      <c r="O199" s="37">
        <f t="shared" si="37"/>
        <v>0</v>
      </c>
      <c r="P199" s="160">
        <f t="shared" si="36"/>
        <v>0</v>
      </c>
    </row>
    <row r="200" spans="1:16" s="25" customFormat="1" ht="15.75">
      <c r="A200" s="19"/>
      <c r="B200" s="36" t="s">
        <v>19</v>
      </c>
      <c r="C200" s="36"/>
      <c r="D200" s="90">
        <f aca="true" t="shared" si="38" ref="D200:O200">ROUND(SUM(D194+D199),0)</f>
        <v>7410632</v>
      </c>
      <c r="E200" s="90">
        <f t="shared" si="38"/>
        <v>0</v>
      </c>
      <c r="F200" s="90">
        <f t="shared" si="38"/>
        <v>0</v>
      </c>
      <c r="G200" s="90">
        <f t="shared" si="38"/>
        <v>0</v>
      </c>
      <c r="H200" s="90">
        <f t="shared" si="38"/>
        <v>0</v>
      </c>
      <c r="I200" s="90">
        <f t="shared" si="38"/>
        <v>0</v>
      </c>
      <c r="J200" s="90">
        <f t="shared" si="38"/>
        <v>0</v>
      </c>
      <c r="K200" s="90">
        <f t="shared" si="38"/>
        <v>0</v>
      </c>
      <c r="L200" s="90">
        <f t="shared" si="38"/>
        <v>0</v>
      </c>
      <c r="M200" s="90">
        <f t="shared" si="38"/>
        <v>0</v>
      </c>
      <c r="N200" s="90">
        <f t="shared" si="38"/>
        <v>0</v>
      </c>
      <c r="O200" s="90">
        <f t="shared" si="38"/>
        <v>0</v>
      </c>
      <c r="P200" s="161">
        <f t="shared" si="36"/>
        <v>7410632</v>
      </c>
    </row>
    <row r="201" spans="2:16" ht="15.75">
      <c r="B201" s="162" t="s">
        <v>18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2:16" ht="15.75">
      <c r="B202" s="42" t="s">
        <v>20</v>
      </c>
      <c r="C202" s="43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5"/>
      <c r="P202" s="46"/>
    </row>
    <row r="203" spans="2:16" ht="15.75">
      <c r="B203" s="163" t="s">
        <v>59</v>
      </c>
      <c r="C203" s="43"/>
      <c r="D203" s="44">
        <v>367920</v>
      </c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5"/>
      <c r="P203" s="46">
        <f aca="true" t="shared" si="39" ref="P203:P214">ROUND(SUM(D203:O203),0)</f>
        <v>367920</v>
      </c>
    </row>
    <row r="204" spans="2:16" ht="15.75" customHeight="1">
      <c r="B204" s="163"/>
      <c r="C204" s="43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5"/>
      <c r="P204" s="46">
        <f t="shared" si="39"/>
        <v>0</v>
      </c>
    </row>
    <row r="205" spans="2:16" ht="15.75" customHeight="1" hidden="1">
      <c r="B205" s="164"/>
      <c r="C205" s="43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6"/>
      <c r="P205" s="46">
        <f t="shared" si="39"/>
        <v>0</v>
      </c>
    </row>
    <row r="206" spans="2:16" ht="15.75" hidden="1">
      <c r="B206" s="167"/>
      <c r="C206" s="91"/>
      <c r="D206" s="137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53"/>
      <c r="P206" s="46">
        <f t="shared" si="39"/>
        <v>0</v>
      </c>
    </row>
    <row r="207" spans="2:16" ht="15.75">
      <c r="B207" s="54" t="s">
        <v>60</v>
      </c>
      <c r="C207" s="43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53"/>
      <c r="P207" s="46">
        <f t="shared" si="39"/>
        <v>0</v>
      </c>
    </row>
    <row r="208" spans="2:16" ht="15.75">
      <c r="B208" s="54"/>
      <c r="C208" s="43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53"/>
      <c r="P208" s="46">
        <f t="shared" si="39"/>
        <v>0</v>
      </c>
    </row>
    <row r="209" spans="2:16" ht="15.75" hidden="1">
      <c r="B209" s="54"/>
      <c r="C209" s="43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53"/>
      <c r="P209" s="46">
        <f t="shared" si="39"/>
        <v>0</v>
      </c>
    </row>
    <row r="210" spans="2:16" ht="15.75" hidden="1">
      <c r="B210" s="97"/>
      <c r="C210" s="43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53"/>
      <c r="P210" s="46">
        <f t="shared" si="39"/>
        <v>0</v>
      </c>
    </row>
    <row r="211" spans="2:16" ht="15.75">
      <c r="B211" s="54" t="s">
        <v>22</v>
      </c>
      <c r="C211" s="43">
        <f>IF(D211&gt;0,D211,0)</f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50"/>
      <c r="P211" s="46">
        <f t="shared" si="39"/>
        <v>0</v>
      </c>
    </row>
    <row r="212" spans="2:16" ht="15.75">
      <c r="B212" s="48"/>
      <c r="C212" s="43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53"/>
      <c r="P212" s="46">
        <f t="shared" si="39"/>
        <v>0</v>
      </c>
    </row>
    <row r="213" spans="2:16" ht="15.75" hidden="1">
      <c r="B213" s="48"/>
      <c r="C213" s="43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53"/>
      <c r="P213" s="46">
        <f t="shared" si="39"/>
        <v>0</v>
      </c>
    </row>
    <row r="214" spans="2:16" ht="15.75" hidden="1">
      <c r="B214" s="48"/>
      <c r="C214" s="43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53"/>
      <c r="P214" s="46">
        <f t="shared" si="39"/>
        <v>0</v>
      </c>
    </row>
    <row r="215" spans="2:16" ht="15.75">
      <c r="B215" s="56" t="s">
        <v>23</v>
      </c>
      <c r="C215" s="57"/>
      <c r="D215" s="58">
        <f aca="true" t="shared" si="40" ref="D215:P215">ROUND(SUM(D202:D214),0)</f>
        <v>367920</v>
      </c>
      <c r="E215" s="58">
        <f t="shared" si="40"/>
        <v>0</v>
      </c>
      <c r="F215" s="58">
        <f t="shared" si="40"/>
        <v>0</v>
      </c>
      <c r="G215" s="58">
        <f t="shared" si="40"/>
        <v>0</v>
      </c>
      <c r="H215" s="58">
        <f t="shared" si="40"/>
        <v>0</v>
      </c>
      <c r="I215" s="58">
        <f t="shared" si="40"/>
        <v>0</v>
      </c>
      <c r="J215" s="58">
        <f t="shared" si="40"/>
        <v>0</v>
      </c>
      <c r="K215" s="58">
        <f t="shared" si="40"/>
        <v>0</v>
      </c>
      <c r="L215" s="58">
        <f t="shared" si="40"/>
        <v>0</v>
      </c>
      <c r="M215" s="58">
        <f t="shared" si="40"/>
        <v>0</v>
      </c>
      <c r="N215" s="58">
        <f t="shared" si="40"/>
        <v>0</v>
      </c>
      <c r="O215" s="58">
        <f t="shared" si="40"/>
        <v>0</v>
      </c>
      <c r="P215" s="58">
        <f t="shared" si="40"/>
        <v>367920</v>
      </c>
    </row>
    <row r="216" spans="2:16" ht="15.75">
      <c r="B216" s="56" t="s">
        <v>24</v>
      </c>
      <c r="C216" s="57"/>
      <c r="D216" s="58">
        <f aca="true" t="shared" si="41" ref="D216:P216">ROUND(D200+D215,0)</f>
        <v>7778552</v>
      </c>
      <c r="E216" s="58">
        <f t="shared" si="41"/>
        <v>0</v>
      </c>
      <c r="F216" s="58">
        <f t="shared" si="41"/>
        <v>0</v>
      </c>
      <c r="G216" s="58">
        <f t="shared" si="41"/>
        <v>0</v>
      </c>
      <c r="H216" s="58">
        <f t="shared" si="41"/>
        <v>0</v>
      </c>
      <c r="I216" s="58">
        <f t="shared" si="41"/>
        <v>0</v>
      </c>
      <c r="J216" s="58">
        <f t="shared" si="41"/>
        <v>0</v>
      </c>
      <c r="K216" s="58">
        <f t="shared" si="41"/>
        <v>0</v>
      </c>
      <c r="L216" s="58">
        <f t="shared" si="41"/>
        <v>0</v>
      </c>
      <c r="M216" s="58">
        <f t="shared" si="41"/>
        <v>0</v>
      </c>
      <c r="N216" s="58">
        <f t="shared" si="41"/>
        <v>0</v>
      </c>
      <c r="O216" s="58">
        <f t="shared" si="41"/>
        <v>0</v>
      </c>
      <c r="P216" s="58">
        <f t="shared" si="41"/>
        <v>7778552</v>
      </c>
    </row>
    <row r="217" spans="2:16" ht="15.75">
      <c r="B217" s="60" t="s">
        <v>25</v>
      </c>
      <c r="C217" s="61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3"/>
    </row>
    <row r="218" spans="2:16" ht="15.75" hidden="1">
      <c r="B218" s="60" t="s">
        <v>20</v>
      </c>
      <c r="C218" s="65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63">
        <f>ROUND(SUM(D218:O218),0)</f>
        <v>0</v>
      </c>
    </row>
    <row r="219" spans="2:16" ht="15.75" hidden="1">
      <c r="B219" s="145"/>
      <c r="C219" s="65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63">
        <f aca="true" t="shared" si="42" ref="P219:P221">ROUND(SUM(D219:O219),0)</f>
        <v>0</v>
      </c>
    </row>
    <row r="220" spans="2:16" ht="15.75" hidden="1">
      <c r="B220" s="145"/>
      <c r="C220" s="65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63">
        <f t="shared" si="42"/>
        <v>0</v>
      </c>
    </row>
    <row r="221" spans="2:16" ht="15.75" hidden="1">
      <c r="B221" s="145"/>
      <c r="C221" s="65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63">
        <f t="shared" si="42"/>
        <v>0</v>
      </c>
    </row>
    <row r="222" spans="2:16" ht="15.75" hidden="1">
      <c r="B222" s="145"/>
      <c r="C222" s="65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63">
        <f>ROUND(SUM(D222:O222),0)</f>
        <v>0</v>
      </c>
    </row>
    <row r="223" spans="2:16" ht="15.75" hidden="1">
      <c r="B223" s="145"/>
      <c r="C223" s="65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63">
        <f>ROUND(SUM(D223:O223),0)</f>
        <v>0</v>
      </c>
    </row>
    <row r="224" spans="2:16" ht="15.75">
      <c r="B224" s="74" t="s">
        <v>26</v>
      </c>
      <c r="C224" s="75"/>
      <c r="D224" s="76">
        <f>ROUND(SUM(D217:D223),0)</f>
        <v>0</v>
      </c>
      <c r="E224" s="76">
        <f aca="true" t="shared" si="43" ref="E224:P224">ROUND(SUM(E217:E223),0)</f>
        <v>0</v>
      </c>
      <c r="F224" s="76">
        <f t="shared" si="43"/>
        <v>0</v>
      </c>
      <c r="G224" s="76">
        <f t="shared" si="43"/>
        <v>0</v>
      </c>
      <c r="H224" s="76">
        <f t="shared" si="43"/>
        <v>0</v>
      </c>
      <c r="I224" s="76">
        <f t="shared" si="43"/>
        <v>0</v>
      </c>
      <c r="J224" s="76">
        <f t="shared" si="43"/>
        <v>0</v>
      </c>
      <c r="K224" s="76">
        <f t="shared" si="43"/>
        <v>0</v>
      </c>
      <c r="L224" s="76">
        <f t="shared" si="43"/>
        <v>0</v>
      </c>
      <c r="M224" s="76">
        <f t="shared" si="43"/>
        <v>0</v>
      </c>
      <c r="N224" s="76">
        <f t="shared" si="43"/>
        <v>0</v>
      </c>
      <c r="O224" s="76">
        <f t="shared" si="43"/>
        <v>0</v>
      </c>
      <c r="P224" s="76">
        <f t="shared" si="43"/>
        <v>0</v>
      </c>
    </row>
    <row r="225" spans="2:16" s="25" customFormat="1" ht="15.75">
      <c r="B225" s="77" t="s">
        <v>61</v>
      </c>
      <c r="C225" s="78"/>
      <c r="D225" s="76">
        <f aca="true" t="shared" si="44" ref="D225:P225">ROUND(D200+D215+D224,0)</f>
        <v>7778552</v>
      </c>
      <c r="E225" s="76">
        <f t="shared" si="44"/>
        <v>0</v>
      </c>
      <c r="F225" s="76">
        <f t="shared" si="44"/>
        <v>0</v>
      </c>
      <c r="G225" s="76">
        <f t="shared" si="44"/>
        <v>0</v>
      </c>
      <c r="H225" s="76">
        <f t="shared" si="44"/>
        <v>0</v>
      </c>
      <c r="I225" s="76">
        <f t="shared" si="44"/>
        <v>0</v>
      </c>
      <c r="J225" s="76">
        <f t="shared" si="44"/>
        <v>0</v>
      </c>
      <c r="K225" s="76">
        <f t="shared" si="44"/>
        <v>0</v>
      </c>
      <c r="L225" s="76">
        <f t="shared" si="44"/>
        <v>0</v>
      </c>
      <c r="M225" s="76">
        <f t="shared" si="44"/>
        <v>0</v>
      </c>
      <c r="N225" s="76">
        <f t="shared" si="44"/>
        <v>0</v>
      </c>
      <c r="O225" s="76">
        <f t="shared" si="44"/>
        <v>0</v>
      </c>
      <c r="P225" s="76">
        <f t="shared" si="44"/>
        <v>7778552</v>
      </c>
    </row>
    <row r="226" spans="2:16" s="25" customFormat="1" ht="12.75" customHeight="1">
      <c r="B226" s="168"/>
      <c r="C226" s="168"/>
      <c r="D226" s="169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6"/>
      <c r="P226" s="7"/>
    </row>
    <row r="227" spans="1:16" ht="15.75">
      <c r="A227" s="19" t="s">
        <v>62</v>
      </c>
      <c r="B227" s="20" t="s">
        <v>63</v>
      </c>
      <c r="C227" s="20"/>
      <c r="D227" s="22"/>
      <c r="E227" s="24">
        <v>903630</v>
      </c>
      <c r="F227" s="22"/>
      <c r="G227" s="22"/>
      <c r="H227" s="23"/>
      <c r="I227" s="23"/>
      <c r="J227" s="23"/>
      <c r="K227" s="23"/>
      <c r="L227" s="23"/>
      <c r="M227" s="23"/>
      <c r="N227" s="23"/>
      <c r="O227" s="22"/>
      <c r="P227" s="24">
        <f aca="true" t="shared" si="45" ref="P227:P233">ROUND(SUM(D227:O227),0)</f>
        <v>903630</v>
      </c>
    </row>
    <row r="228" spans="1:16" ht="15.75">
      <c r="A228" s="19"/>
      <c r="B228" s="26" t="s">
        <v>16</v>
      </c>
      <c r="C228" s="26"/>
      <c r="D228" s="27"/>
      <c r="E228" s="27"/>
      <c r="F228" s="27"/>
      <c r="G228" s="27"/>
      <c r="H228" s="28"/>
      <c r="I228" s="28"/>
      <c r="J228" s="28"/>
      <c r="K228" s="28"/>
      <c r="L228" s="28"/>
      <c r="M228" s="28"/>
      <c r="N228" s="28"/>
      <c r="O228" s="27"/>
      <c r="P228" s="29"/>
    </row>
    <row r="229" spans="1:16" ht="15.75" hidden="1">
      <c r="A229" s="19"/>
      <c r="B229" s="107"/>
      <c r="C229" s="84"/>
      <c r="D229" s="27"/>
      <c r="E229" s="27"/>
      <c r="F229" s="27"/>
      <c r="G229" s="27"/>
      <c r="H229" s="28"/>
      <c r="I229" s="28"/>
      <c r="J229" s="28"/>
      <c r="K229" s="28"/>
      <c r="L229" s="28"/>
      <c r="M229" s="28"/>
      <c r="N229" s="28"/>
      <c r="O229" s="27"/>
      <c r="P229" s="29"/>
    </row>
    <row r="230" spans="1:16" ht="15.75" hidden="1">
      <c r="A230" s="19"/>
      <c r="B230" s="157"/>
      <c r="C230" s="84"/>
      <c r="D230" s="85"/>
      <c r="E230" s="85"/>
      <c r="F230" s="85"/>
      <c r="G230" s="85"/>
      <c r="H230" s="86"/>
      <c r="I230" s="86"/>
      <c r="J230" s="86"/>
      <c r="K230" s="86"/>
      <c r="L230" s="86"/>
      <c r="M230" s="86"/>
      <c r="N230" s="86"/>
      <c r="O230" s="85"/>
      <c r="P230" s="29"/>
    </row>
    <row r="231" spans="1:16" ht="15.75" hidden="1">
      <c r="A231" s="19"/>
      <c r="B231" s="87"/>
      <c r="C231" s="32"/>
      <c r="D231" s="33"/>
      <c r="E231" s="33"/>
      <c r="F231" s="33"/>
      <c r="G231" s="33"/>
      <c r="H231" s="34"/>
      <c r="I231" s="34"/>
      <c r="J231" s="34"/>
      <c r="K231" s="34"/>
      <c r="L231" s="34"/>
      <c r="M231" s="34"/>
      <c r="N231" s="34"/>
      <c r="O231" s="33"/>
      <c r="P231" s="35"/>
    </row>
    <row r="232" spans="1:16" ht="15.75">
      <c r="A232" s="19"/>
      <c r="B232" s="36" t="s">
        <v>18</v>
      </c>
      <c r="C232" s="38"/>
      <c r="D232" s="37">
        <f aca="true" t="shared" si="46" ref="D232:O232">ROUND(SUM(D228:D231),0)</f>
        <v>0</v>
      </c>
      <c r="E232" s="37">
        <f t="shared" si="46"/>
        <v>0</v>
      </c>
      <c r="F232" s="37">
        <f t="shared" si="46"/>
        <v>0</v>
      </c>
      <c r="G232" s="37">
        <f t="shared" si="46"/>
        <v>0</v>
      </c>
      <c r="H232" s="37">
        <f t="shared" si="46"/>
        <v>0</v>
      </c>
      <c r="I232" s="37">
        <f t="shared" si="46"/>
        <v>0</v>
      </c>
      <c r="J232" s="37">
        <f t="shared" si="46"/>
        <v>0</v>
      </c>
      <c r="K232" s="37">
        <f t="shared" si="46"/>
        <v>0</v>
      </c>
      <c r="L232" s="37">
        <f t="shared" si="46"/>
        <v>0</v>
      </c>
      <c r="M232" s="37">
        <f t="shared" si="46"/>
        <v>0</v>
      </c>
      <c r="N232" s="37">
        <f t="shared" si="46"/>
        <v>0</v>
      </c>
      <c r="O232" s="37">
        <f t="shared" si="46"/>
        <v>0</v>
      </c>
      <c r="P232" s="37">
        <f t="shared" si="45"/>
        <v>0</v>
      </c>
    </row>
    <row r="233" spans="1:16" ht="15.75">
      <c r="A233" s="19"/>
      <c r="B233" s="36" t="s">
        <v>19</v>
      </c>
      <c r="C233" s="36"/>
      <c r="D233" s="90">
        <f aca="true" t="shared" si="47" ref="D233:O233">ROUND(SUM(D227+D232),0)</f>
        <v>0</v>
      </c>
      <c r="E233" s="90">
        <f t="shared" si="47"/>
        <v>903630</v>
      </c>
      <c r="F233" s="90">
        <f t="shared" si="47"/>
        <v>0</v>
      </c>
      <c r="G233" s="90">
        <f t="shared" si="47"/>
        <v>0</v>
      </c>
      <c r="H233" s="90">
        <f t="shared" si="47"/>
        <v>0</v>
      </c>
      <c r="I233" s="90">
        <f t="shared" si="47"/>
        <v>0</v>
      </c>
      <c r="J233" s="90">
        <f t="shared" si="47"/>
        <v>0</v>
      </c>
      <c r="K233" s="90">
        <f t="shared" si="47"/>
        <v>0</v>
      </c>
      <c r="L233" s="90">
        <f t="shared" si="47"/>
        <v>0</v>
      </c>
      <c r="M233" s="90">
        <f t="shared" si="47"/>
        <v>0</v>
      </c>
      <c r="N233" s="90">
        <f t="shared" si="47"/>
        <v>0</v>
      </c>
      <c r="O233" s="90">
        <f t="shared" si="47"/>
        <v>0</v>
      </c>
      <c r="P233" s="90">
        <f t="shared" si="45"/>
        <v>903630</v>
      </c>
    </row>
    <row r="234" spans="2:16" ht="15.75">
      <c r="B234" s="162" t="s">
        <v>18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2:16" ht="15.75">
      <c r="B235" s="42" t="s">
        <v>20</v>
      </c>
      <c r="C235" s="43">
        <f>IF(D235&gt;0,D235,0)</f>
        <v>0</v>
      </c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5"/>
      <c r="P235" s="46"/>
    </row>
    <row r="236" spans="2:16" ht="15.75">
      <c r="B236" s="47" t="s">
        <v>21</v>
      </c>
      <c r="C236" s="43"/>
      <c r="D236" s="48"/>
      <c r="E236" s="48">
        <v>-41257</v>
      </c>
      <c r="F236" s="48"/>
      <c r="G236" s="48"/>
      <c r="H236" s="48"/>
      <c r="I236" s="48"/>
      <c r="J236" s="48"/>
      <c r="K236" s="48"/>
      <c r="L236" s="48"/>
      <c r="M236" s="48"/>
      <c r="N236" s="48"/>
      <c r="O236" s="53"/>
      <c r="P236" s="51">
        <f aca="true" t="shared" si="48" ref="P236:P245">ROUND(SUM(D236:O236),0)</f>
        <v>-41257</v>
      </c>
    </row>
    <row r="237" spans="2:16" ht="15.75">
      <c r="B237" s="52"/>
      <c r="C237" s="43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53"/>
      <c r="P237" s="51">
        <f t="shared" si="48"/>
        <v>0</v>
      </c>
    </row>
    <row r="238" spans="2:16" ht="15.75" hidden="1">
      <c r="B238" s="95"/>
      <c r="C238" s="43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53"/>
      <c r="P238" s="51">
        <f t="shared" si="48"/>
        <v>0</v>
      </c>
    </row>
    <row r="239" spans="2:16" ht="15.75">
      <c r="B239" s="54" t="s">
        <v>17</v>
      </c>
      <c r="C239" s="43">
        <f>IF(D239&gt;0,D239,0)</f>
        <v>0</v>
      </c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53"/>
      <c r="P239" s="51">
        <f t="shared" si="48"/>
        <v>0</v>
      </c>
    </row>
    <row r="240" spans="2:16" ht="15.75">
      <c r="B240" s="97"/>
      <c r="C240" s="43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53"/>
      <c r="P240" s="51">
        <f t="shared" si="48"/>
        <v>0</v>
      </c>
    </row>
    <row r="241" spans="2:16" ht="15.75" hidden="1">
      <c r="B241" s="97"/>
      <c r="C241" s="43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53"/>
      <c r="P241" s="51">
        <f t="shared" si="48"/>
        <v>0</v>
      </c>
    </row>
    <row r="242" spans="2:16" ht="15.75" hidden="1">
      <c r="B242" s="97"/>
      <c r="C242" s="43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53"/>
      <c r="P242" s="51">
        <f t="shared" si="48"/>
        <v>0</v>
      </c>
    </row>
    <row r="243" spans="2:16" ht="15.75">
      <c r="B243" s="54" t="s">
        <v>22</v>
      </c>
      <c r="C243" s="43">
        <f>IF(D243&gt;0,D243,0)</f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51">
        <f t="shared" si="48"/>
        <v>0</v>
      </c>
    </row>
    <row r="244" spans="2:16" ht="15.75">
      <c r="B244" s="51"/>
      <c r="C244" s="43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51">
        <f t="shared" si="48"/>
        <v>0</v>
      </c>
    </row>
    <row r="245" spans="2:16" ht="15.75" hidden="1">
      <c r="B245" s="51"/>
      <c r="C245" s="43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51">
        <f t="shared" si="48"/>
        <v>0</v>
      </c>
    </row>
    <row r="246" spans="2:16" ht="15.75" hidden="1">
      <c r="B246" s="51"/>
      <c r="C246" s="43">
        <f>IF(D246&gt;0,D246,0)</f>
        <v>0</v>
      </c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53"/>
      <c r="P246" s="51">
        <f>ROUND(SUM(D246:O246),0)</f>
        <v>0</v>
      </c>
    </row>
    <row r="247" spans="2:16" ht="15.75">
      <c r="B247" s="170" t="s">
        <v>23</v>
      </c>
      <c r="C247" s="171"/>
      <c r="D247" s="58">
        <f aca="true" t="shared" si="49" ref="D247:P247">ROUND(SUM(D235:D246),0)</f>
        <v>0</v>
      </c>
      <c r="E247" s="58">
        <f t="shared" si="49"/>
        <v>-41257</v>
      </c>
      <c r="F247" s="58">
        <f t="shared" si="49"/>
        <v>0</v>
      </c>
      <c r="G247" s="58">
        <f t="shared" si="49"/>
        <v>0</v>
      </c>
      <c r="H247" s="58">
        <f t="shared" si="49"/>
        <v>0</v>
      </c>
      <c r="I247" s="58">
        <f t="shared" si="49"/>
        <v>0</v>
      </c>
      <c r="J247" s="58">
        <f t="shared" si="49"/>
        <v>0</v>
      </c>
      <c r="K247" s="58">
        <f t="shared" si="49"/>
        <v>0</v>
      </c>
      <c r="L247" s="58">
        <f t="shared" si="49"/>
        <v>0</v>
      </c>
      <c r="M247" s="58">
        <f t="shared" si="49"/>
        <v>0</v>
      </c>
      <c r="N247" s="58">
        <f t="shared" si="49"/>
        <v>0</v>
      </c>
      <c r="O247" s="58">
        <f t="shared" si="49"/>
        <v>0</v>
      </c>
      <c r="P247" s="58">
        <f t="shared" si="49"/>
        <v>-41257</v>
      </c>
    </row>
    <row r="248" spans="2:16" ht="15.75">
      <c r="B248" s="56" t="s">
        <v>24</v>
      </c>
      <c r="C248" s="57"/>
      <c r="D248" s="58">
        <f aca="true" t="shared" si="50" ref="D248:P248">ROUND(D233+D247,0)</f>
        <v>0</v>
      </c>
      <c r="E248" s="58">
        <f t="shared" si="50"/>
        <v>862373</v>
      </c>
      <c r="F248" s="58">
        <f t="shared" si="50"/>
        <v>0</v>
      </c>
      <c r="G248" s="58">
        <f t="shared" si="50"/>
        <v>0</v>
      </c>
      <c r="H248" s="58">
        <f t="shared" si="50"/>
        <v>0</v>
      </c>
      <c r="I248" s="58">
        <f t="shared" si="50"/>
        <v>0</v>
      </c>
      <c r="J248" s="58">
        <f t="shared" si="50"/>
        <v>0</v>
      </c>
      <c r="K248" s="58">
        <f t="shared" si="50"/>
        <v>0</v>
      </c>
      <c r="L248" s="58">
        <f t="shared" si="50"/>
        <v>0</v>
      </c>
      <c r="M248" s="58">
        <f t="shared" si="50"/>
        <v>0</v>
      </c>
      <c r="N248" s="58">
        <f t="shared" si="50"/>
        <v>0</v>
      </c>
      <c r="O248" s="58">
        <f t="shared" si="50"/>
        <v>0</v>
      </c>
      <c r="P248" s="58">
        <f t="shared" si="50"/>
        <v>862373</v>
      </c>
    </row>
    <row r="249" spans="2:16" ht="15.75">
      <c r="B249" s="60" t="s">
        <v>25</v>
      </c>
      <c r="C249" s="61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3"/>
    </row>
    <row r="250" spans="2:16" ht="15.75" hidden="1">
      <c r="B250" s="64" t="s">
        <v>20</v>
      </c>
      <c r="C250" s="65"/>
      <c r="D250" s="174"/>
      <c r="E250" s="175"/>
      <c r="F250" s="174"/>
      <c r="G250" s="175"/>
      <c r="H250" s="175"/>
      <c r="I250" s="175"/>
      <c r="J250" s="175"/>
      <c r="K250" s="175"/>
      <c r="L250" s="175"/>
      <c r="M250" s="175"/>
      <c r="N250" s="175"/>
      <c r="O250" s="176"/>
      <c r="P250" s="63"/>
    </row>
    <row r="251" spans="2:16" ht="15.75" hidden="1">
      <c r="B251" s="64"/>
      <c r="C251" s="65"/>
      <c r="D251" s="177"/>
      <c r="E251" s="178"/>
      <c r="F251" s="177"/>
      <c r="G251" s="178"/>
      <c r="H251" s="178"/>
      <c r="I251" s="178"/>
      <c r="J251" s="178"/>
      <c r="K251" s="178"/>
      <c r="L251" s="178"/>
      <c r="M251" s="178"/>
      <c r="N251" s="178"/>
      <c r="O251" s="179"/>
      <c r="P251" s="63">
        <f aca="true" t="shared" si="51" ref="P251:P261">ROUND(SUM(D251:O251),0)</f>
        <v>0</v>
      </c>
    </row>
    <row r="252" spans="2:16" ht="15.75" hidden="1">
      <c r="B252" s="64"/>
      <c r="C252" s="65"/>
      <c r="D252" s="177"/>
      <c r="E252" s="178"/>
      <c r="F252" s="177"/>
      <c r="G252" s="178"/>
      <c r="H252" s="178"/>
      <c r="I252" s="178"/>
      <c r="J252" s="178"/>
      <c r="K252" s="178"/>
      <c r="L252" s="178"/>
      <c r="M252" s="178"/>
      <c r="N252" s="178"/>
      <c r="O252" s="179"/>
      <c r="P252" s="63">
        <f t="shared" si="51"/>
        <v>0</v>
      </c>
    </row>
    <row r="253" spans="2:16" ht="15.75" hidden="1">
      <c r="B253" s="69"/>
      <c r="C253" s="65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63">
        <f t="shared" si="51"/>
        <v>0</v>
      </c>
    </row>
    <row r="254" spans="2:16" ht="15.75" hidden="1">
      <c r="B254" s="64" t="s">
        <v>17</v>
      </c>
      <c r="C254" s="65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63"/>
    </row>
    <row r="255" spans="2:16" ht="15.75" hidden="1">
      <c r="B255" s="180"/>
      <c r="C255" s="65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63">
        <f t="shared" si="51"/>
        <v>0</v>
      </c>
    </row>
    <row r="256" spans="2:16" ht="15.75" hidden="1">
      <c r="B256" s="180"/>
      <c r="C256" s="65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63">
        <f t="shared" si="51"/>
        <v>0</v>
      </c>
    </row>
    <row r="257" spans="2:16" ht="15.75" hidden="1">
      <c r="B257" s="180"/>
      <c r="C257" s="65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63">
        <f t="shared" si="51"/>
        <v>0</v>
      </c>
    </row>
    <row r="258" spans="2:16" ht="15.75" hidden="1">
      <c r="B258" s="60" t="s">
        <v>22</v>
      </c>
      <c r="C258" s="65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63"/>
    </row>
    <row r="259" spans="2:16" ht="15.75" hidden="1">
      <c r="B259" s="100"/>
      <c r="C259" s="72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63">
        <f t="shared" si="51"/>
        <v>0</v>
      </c>
    </row>
    <row r="260" spans="2:16" ht="15.75" hidden="1">
      <c r="B260" s="73"/>
      <c r="C260" s="72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63">
        <f t="shared" si="51"/>
        <v>0</v>
      </c>
    </row>
    <row r="261" spans="2:16" ht="15.75" hidden="1">
      <c r="B261" s="73"/>
      <c r="C261" s="72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181">
        <f t="shared" si="51"/>
        <v>0</v>
      </c>
    </row>
    <row r="262" spans="2:16" ht="15.75">
      <c r="B262" s="74" t="s">
        <v>26</v>
      </c>
      <c r="C262" s="75"/>
      <c r="D262" s="76">
        <f aca="true" t="shared" si="52" ref="D262:P262">ROUND(SUM(D249:D261),0)</f>
        <v>0</v>
      </c>
      <c r="E262" s="76">
        <f t="shared" si="52"/>
        <v>0</v>
      </c>
      <c r="F262" s="76">
        <f t="shared" si="52"/>
        <v>0</v>
      </c>
      <c r="G262" s="76">
        <f t="shared" si="52"/>
        <v>0</v>
      </c>
      <c r="H262" s="76">
        <f t="shared" si="52"/>
        <v>0</v>
      </c>
      <c r="I262" s="76">
        <f t="shared" si="52"/>
        <v>0</v>
      </c>
      <c r="J262" s="76">
        <f t="shared" si="52"/>
        <v>0</v>
      </c>
      <c r="K262" s="76">
        <f t="shared" si="52"/>
        <v>0</v>
      </c>
      <c r="L262" s="76">
        <f t="shared" si="52"/>
        <v>0</v>
      </c>
      <c r="M262" s="76">
        <f t="shared" si="52"/>
        <v>0</v>
      </c>
      <c r="N262" s="76">
        <f t="shared" si="52"/>
        <v>0</v>
      </c>
      <c r="O262" s="76">
        <f t="shared" si="52"/>
        <v>0</v>
      </c>
      <c r="P262" s="76">
        <f t="shared" si="52"/>
        <v>0</v>
      </c>
    </row>
    <row r="263" spans="2:16" s="25" customFormat="1" ht="15.75">
      <c r="B263" s="77" t="s">
        <v>64</v>
      </c>
      <c r="C263" s="78"/>
      <c r="D263" s="76">
        <f aca="true" t="shared" si="53" ref="D263:P263">ROUND(D233+D247+D262,0)</f>
        <v>0</v>
      </c>
      <c r="E263" s="76">
        <f t="shared" si="53"/>
        <v>862373</v>
      </c>
      <c r="F263" s="76">
        <f t="shared" si="53"/>
        <v>0</v>
      </c>
      <c r="G263" s="76">
        <f t="shared" si="53"/>
        <v>0</v>
      </c>
      <c r="H263" s="76">
        <f t="shared" si="53"/>
        <v>0</v>
      </c>
      <c r="I263" s="76">
        <f t="shared" si="53"/>
        <v>0</v>
      </c>
      <c r="J263" s="76">
        <f t="shared" si="53"/>
        <v>0</v>
      </c>
      <c r="K263" s="76">
        <f t="shared" si="53"/>
        <v>0</v>
      </c>
      <c r="L263" s="76">
        <f t="shared" si="53"/>
        <v>0</v>
      </c>
      <c r="M263" s="76">
        <f t="shared" si="53"/>
        <v>0</v>
      </c>
      <c r="N263" s="76">
        <f t="shared" si="53"/>
        <v>0</v>
      </c>
      <c r="O263" s="76">
        <f t="shared" si="53"/>
        <v>0</v>
      </c>
      <c r="P263" s="76">
        <f t="shared" si="53"/>
        <v>862373</v>
      </c>
    </row>
    <row r="264" spans="2:16" s="25" customFormat="1" ht="12.75" customHeight="1">
      <c r="B264" s="182"/>
      <c r="C264" s="183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5"/>
      <c r="P264" s="184"/>
    </row>
    <row r="265" spans="1:16" ht="15.75">
      <c r="A265" s="19" t="s">
        <v>65</v>
      </c>
      <c r="B265" s="20" t="s">
        <v>66</v>
      </c>
      <c r="C265" s="20"/>
      <c r="D265" s="22"/>
      <c r="E265" s="22"/>
      <c r="F265" s="22"/>
      <c r="G265" s="22"/>
      <c r="H265" s="23"/>
      <c r="I265" s="23"/>
      <c r="J265" s="186">
        <v>1941561</v>
      </c>
      <c r="K265" s="23"/>
      <c r="L265" s="23"/>
      <c r="M265" s="23"/>
      <c r="N265" s="23"/>
      <c r="O265" s="22"/>
      <c r="P265" s="24">
        <f aca="true" t="shared" si="54" ref="P265:P271">ROUND(SUM(D265:O265),0)</f>
        <v>1941561</v>
      </c>
    </row>
    <row r="266" spans="1:16" ht="15.75">
      <c r="A266" s="19"/>
      <c r="B266" s="26" t="s">
        <v>16</v>
      </c>
      <c r="C266" s="26"/>
      <c r="D266" s="27"/>
      <c r="E266" s="27"/>
      <c r="F266" s="27"/>
      <c r="G266" s="27"/>
      <c r="H266" s="28"/>
      <c r="I266" s="28"/>
      <c r="J266" s="28"/>
      <c r="K266" s="28"/>
      <c r="L266" s="28"/>
      <c r="M266" s="28"/>
      <c r="N266" s="28"/>
      <c r="O266" s="27"/>
      <c r="P266" s="29"/>
    </row>
    <row r="267" spans="1:16" ht="15.75" hidden="1">
      <c r="A267" s="19"/>
      <c r="B267" s="107"/>
      <c r="C267" s="84"/>
      <c r="D267" s="27"/>
      <c r="E267" s="27"/>
      <c r="F267" s="27"/>
      <c r="G267" s="27"/>
      <c r="H267" s="28"/>
      <c r="I267" s="28"/>
      <c r="J267" s="28"/>
      <c r="K267" s="28"/>
      <c r="L267" s="28"/>
      <c r="M267" s="28"/>
      <c r="N267" s="28"/>
      <c r="O267" s="27"/>
      <c r="P267" s="29">
        <f t="shared" si="54"/>
        <v>0</v>
      </c>
    </row>
    <row r="268" spans="1:16" ht="15.75" hidden="1">
      <c r="A268" s="19"/>
      <c r="B268" s="157"/>
      <c r="C268" s="84"/>
      <c r="D268" s="85"/>
      <c r="E268" s="85"/>
      <c r="F268" s="85"/>
      <c r="G268" s="85"/>
      <c r="H268" s="86"/>
      <c r="I268" s="86"/>
      <c r="J268" s="86"/>
      <c r="K268" s="86"/>
      <c r="L268" s="86"/>
      <c r="M268" s="86"/>
      <c r="N268" s="86"/>
      <c r="O268" s="85"/>
      <c r="P268" s="29">
        <f t="shared" si="54"/>
        <v>0</v>
      </c>
    </row>
    <row r="269" spans="1:16" ht="15.75" hidden="1">
      <c r="A269" s="19"/>
      <c r="B269" s="87"/>
      <c r="C269" s="32"/>
      <c r="D269" s="33"/>
      <c r="E269" s="33"/>
      <c r="F269" s="33"/>
      <c r="G269" s="33"/>
      <c r="H269" s="34"/>
      <c r="I269" s="34"/>
      <c r="J269" s="34"/>
      <c r="K269" s="34"/>
      <c r="L269" s="34"/>
      <c r="M269" s="34"/>
      <c r="N269" s="34"/>
      <c r="O269" s="33"/>
      <c r="P269" s="35">
        <f t="shared" si="54"/>
        <v>0</v>
      </c>
    </row>
    <row r="270" spans="1:16" ht="15.75" hidden="1">
      <c r="A270" s="19"/>
      <c r="B270" s="36" t="s">
        <v>18</v>
      </c>
      <c r="C270" s="38"/>
      <c r="D270" s="37">
        <f aca="true" t="shared" si="55" ref="D270:O270">ROUND(SUM(D266:D269),0)</f>
        <v>0</v>
      </c>
      <c r="E270" s="37">
        <f t="shared" si="55"/>
        <v>0</v>
      </c>
      <c r="F270" s="37">
        <f t="shared" si="55"/>
        <v>0</v>
      </c>
      <c r="G270" s="37">
        <f t="shared" si="55"/>
        <v>0</v>
      </c>
      <c r="H270" s="37">
        <f t="shared" si="55"/>
        <v>0</v>
      </c>
      <c r="I270" s="37">
        <f t="shared" si="55"/>
        <v>0</v>
      </c>
      <c r="J270" s="37">
        <f t="shared" si="55"/>
        <v>0</v>
      </c>
      <c r="K270" s="37">
        <f t="shared" si="55"/>
        <v>0</v>
      </c>
      <c r="L270" s="37">
        <f t="shared" si="55"/>
        <v>0</v>
      </c>
      <c r="M270" s="37">
        <f t="shared" si="55"/>
        <v>0</v>
      </c>
      <c r="N270" s="37">
        <f t="shared" si="55"/>
        <v>0</v>
      </c>
      <c r="O270" s="37">
        <f t="shared" si="55"/>
        <v>0</v>
      </c>
      <c r="P270" s="37">
        <f t="shared" si="54"/>
        <v>0</v>
      </c>
    </row>
    <row r="271" spans="1:16" ht="15.75">
      <c r="A271" s="19"/>
      <c r="B271" s="36" t="s">
        <v>19</v>
      </c>
      <c r="C271" s="36"/>
      <c r="D271" s="90">
        <f aca="true" t="shared" si="56" ref="D271:O271">ROUND(SUM(D265+D270),0)</f>
        <v>0</v>
      </c>
      <c r="E271" s="90">
        <f t="shared" si="56"/>
        <v>0</v>
      </c>
      <c r="F271" s="90">
        <f t="shared" si="56"/>
        <v>0</v>
      </c>
      <c r="G271" s="90">
        <f t="shared" si="56"/>
        <v>0</v>
      </c>
      <c r="H271" s="90">
        <f t="shared" si="56"/>
        <v>0</v>
      </c>
      <c r="I271" s="90">
        <f t="shared" si="56"/>
        <v>0</v>
      </c>
      <c r="J271" s="90">
        <f t="shared" si="56"/>
        <v>1941561</v>
      </c>
      <c r="K271" s="90">
        <f t="shared" si="56"/>
        <v>0</v>
      </c>
      <c r="L271" s="90">
        <f t="shared" si="56"/>
        <v>0</v>
      </c>
      <c r="M271" s="90">
        <f t="shared" si="56"/>
        <v>0</v>
      </c>
      <c r="N271" s="90">
        <f t="shared" si="56"/>
        <v>0</v>
      </c>
      <c r="O271" s="90">
        <f t="shared" si="56"/>
        <v>0</v>
      </c>
      <c r="P271" s="90">
        <f t="shared" si="54"/>
        <v>1941561</v>
      </c>
    </row>
    <row r="272" spans="2:16" ht="15.75">
      <c r="B272" s="162" t="s">
        <v>18</v>
      </c>
      <c r="C272" s="40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</row>
    <row r="273" spans="2:16" ht="15.75">
      <c r="B273" s="42" t="s">
        <v>20</v>
      </c>
      <c r="C273" s="43">
        <f>IF(D273&gt;0,D273,0)</f>
        <v>0</v>
      </c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5"/>
      <c r="P273" s="46"/>
    </row>
    <row r="274" spans="2:16" ht="15.75">
      <c r="B274" s="47" t="s">
        <v>21</v>
      </c>
      <c r="C274" s="43"/>
      <c r="D274" s="48"/>
      <c r="E274" s="48"/>
      <c r="F274" s="48"/>
      <c r="G274" s="48"/>
      <c r="H274" s="48"/>
      <c r="I274" s="48"/>
      <c r="J274" s="48">
        <v>32023</v>
      </c>
      <c r="K274" s="48"/>
      <c r="L274" s="48"/>
      <c r="M274" s="48"/>
      <c r="N274" s="48"/>
      <c r="O274" s="53"/>
      <c r="P274" s="51">
        <f>ROUND(SUM(D274:O274),0)</f>
        <v>32023</v>
      </c>
    </row>
    <row r="275" spans="2:16" ht="15.75">
      <c r="B275" s="52"/>
      <c r="C275" s="43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53"/>
      <c r="P275" s="51">
        <f aca="true" t="shared" si="57" ref="P275:P283">ROUND(SUM(D275:O275),0)</f>
        <v>0</v>
      </c>
    </row>
    <row r="276" spans="2:16" ht="15.75" hidden="1">
      <c r="B276" s="95"/>
      <c r="C276" s="43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53"/>
      <c r="P276" s="51">
        <f t="shared" si="57"/>
        <v>0</v>
      </c>
    </row>
    <row r="277" spans="2:16" ht="15.75">
      <c r="B277" s="54" t="s">
        <v>17</v>
      </c>
      <c r="C277" s="43">
        <f>IF(D277&gt;0,D277,0)</f>
        <v>0</v>
      </c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53"/>
      <c r="P277" s="51">
        <f t="shared" si="57"/>
        <v>0</v>
      </c>
    </row>
    <row r="278" spans="2:16" ht="15.75">
      <c r="B278" s="97"/>
      <c r="C278" s="43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53"/>
      <c r="P278" s="51">
        <f t="shared" si="57"/>
        <v>0</v>
      </c>
    </row>
    <row r="279" spans="2:16" ht="15.75" hidden="1">
      <c r="B279" s="97"/>
      <c r="C279" s="43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53"/>
      <c r="P279" s="51">
        <f t="shared" si="57"/>
        <v>0</v>
      </c>
    </row>
    <row r="280" spans="2:16" ht="15.75" hidden="1">
      <c r="B280" s="97"/>
      <c r="C280" s="43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53"/>
      <c r="P280" s="51">
        <f t="shared" si="57"/>
        <v>0</v>
      </c>
    </row>
    <row r="281" spans="2:16" ht="15.75">
      <c r="B281" s="54" t="s">
        <v>22</v>
      </c>
      <c r="C281" s="43">
        <f>IF(D281&gt;0,D281,0)</f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50"/>
      <c r="P281" s="51">
        <f t="shared" si="57"/>
        <v>0</v>
      </c>
    </row>
    <row r="282" spans="2:16" ht="15.75">
      <c r="B282" s="51"/>
      <c r="C282" s="43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53"/>
      <c r="P282" s="51">
        <f t="shared" si="57"/>
        <v>0</v>
      </c>
    </row>
    <row r="283" spans="2:16" ht="15.75" hidden="1">
      <c r="B283" s="51"/>
      <c r="C283" s="43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53"/>
      <c r="P283" s="51">
        <f t="shared" si="57"/>
        <v>0</v>
      </c>
    </row>
    <row r="284" spans="2:16" ht="15.75" hidden="1">
      <c r="B284" s="51"/>
      <c r="C284" s="43">
        <f>IF(D284&gt;0,D284,0)</f>
        <v>0</v>
      </c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53"/>
      <c r="P284" s="51">
        <f>ROUND(SUM(D284:O284),0)</f>
        <v>0</v>
      </c>
    </row>
    <row r="285" spans="2:16" ht="15.75">
      <c r="B285" s="56" t="s">
        <v>23</v>
      </c>
      <c r="C285" s="57"/>
      <c r="D285" s="58">
        <f aca="true" t="shared" si="58" ref="D285:P285">ROUND(SUM(D273:D284),0)</f>
        <v>0</v>
      </c>
      <c r="E285" s="58">
        <f t="shared" si="58"/>
        <v>0</v>
      </c>
      <c r="F285" s="58">
        <f t="shared" si="58"/>
        <v>0</v>
      </c>
      <c r="G285" s="58">
        <f t="shared" si="58"/>
        <v>0</v>
      </c>
      <c r="H285" s="58">
        <f t="shared" si="58"/>
        <v>0</v>
      </c>
      <c r="I285" s="58">
        <f t="shared" si="58"/>
        <v>0</v>
      </c>
      <c r="J285" s="58">
        <f t="shared" si="58"/>
        <v>32023</v>
      </c>
      <c r="K285" s="58">
        <f t="shared" si="58"/>
        <v>0</v>
      </c>
      <c r="L285" s="58">
        <f t="shared" si="58"/>
        <v>0</v>
      </c>
      <c r="M285" s="58">
        <f t="shared" si="58"/>
        <v>0</v>
      </c>
      <c r="N285" s="58">
        <f t="shared" si="58"/>
        <v>0</v>
      </c>
      <c r="O285" s="58">
        <f t="shared" si="58"/>
        <v>0</v>
      </c>
      <c r="P285" s="58">
        <f t="shared" si="58"/>
        <v>32023</v>
      </c>
    </row>
    <row r="286" spans="2:16" ht="15.75">
      <c r="B286" s="56" t="s">
        <v>24</v>
      </c>
      <c r="C286" s="57"/>
      <c r="D286" s="59">
        <f aca="true" t="shared" si="59" ref="D286:P286">ROUND(D271+D285,0)</f>
        <v>0</v>
      </c>
      <c r="E286" s="59">
        <f t="shared" si="59"/>
        <v>0</v>
      </c>
      <c r="F286" s="59">
        <f t="shared" si="59"/>
        <v>0</v>
      </c>
      <c r="G286" s="59">
        <f t="shared" si="59"/>
        <v>0</v>
      </c>
      <c r="H286" s="59">
        <f t="shared" si="59"/>
        <v>0</v>
      </c>
      <c r="I286" s="59">
        <f t="shared" si="59"/>
        <v>0</v>
      </c>
      <c r="J286" s="59">
        <f t="shared" si="59"/>
        <v>1973584</v>
      </c>
      <c r="K286" s="59">
        <f t="shared" si="59"/>
        <v>0</v>
      </c>
      <c r="L286" s="59">
        <f t="shared" si="59"/>
        <v>0</v>
      </c>
      <c r="M286" s="59">
        <f t="shared" si="59"/>
        <v>0</v>
      </c>
      <c r="N286" s="59">
        <f t="shared" si="59"/>
        <v>0</v>
      </c>
      <c r="O286" s="59">
        <f t="shared" si="59"/>
        <v>0</v>
      </c>
      <c r="P286" s="59">
        <f t="shared" si="59"/>
        <v>1973584</v>
      </c>
    </row>
    <row r="287" spans="2:16" ht="15.75">
      <c r="B287" s="60" t="s">
        <v>25</v>
      </c>
      <c r="C287" s="61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63"/>
    </row>
    <row r="288" spans="2:16" ht="15.75" hidden="1">
      <c r="B288" s="64" t="s">
        <v>20</v>
      </c>
      <c r="C288" s="65"/>
      <c r="D288" s="66"/>
      <c r="E288" s="67"/>
      <c r="F288" s="66"/>
      <c r="G288" s="67"/>
      <c r="H288" s="67"/>
      <c r="I288" s="67"/>
      <c r="J288" s="67"/>
      <c r="K288" s="67"/>
      <c r="L288" s="67"/>
      <c r="M288" s="67"/>
      <c r="N288" s="67"/>
      <c r="O288" s="68"/>
      <c r="P288" s="99"/>
    </row>
    <row r="289" spans="2:16" ht="15.75" hidden="1">
      <c r="B289" s="69"/>
      <c r="C289" s="65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99">
        <f aca="true" t="shared" si="60" ref="P289:P299">ROUND(SUM(D289:O289),0)</f>
        <v>0</v>
      </c>
    </row>
    <row r="290" spans="2:16" ht="15.75" hidden="1">
      <c r="B290" s="69"/>
      <c r="C290" s="65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99">
        <f t="shared" si="60"/>
        <v>0</v>
      </c>
    </row>
    <row r="291" spans="2:16" ht="15.75" hidden="1">
      <c r="B291" s="69"/>
      <c r="C291" s="65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99">
        <f t="shared" si="60"/>
        <v>0</v>
      </c>
    </row>
    <row r="292" spans="2:16" ht="15.75" hidden="1">
      <c r="B292" s="64" t="s">
        <v>17</v>
      </c>
      <c r="C292" s="65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99"/>
    </row>
    <row r="293" spans="2:16" ht="15.75" hidden="1">
      <c r="B293" s="64"/>
      <c r="C293" s="65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99">
        <f t="shared" si="60"/>
        <v>0</v>
      </c>
    </row>
    <row r="294" spans="2:16" ht="15.75" hidden="1">
      <c r="B294" s="69"/>
      <c r="C294" s="65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99">
        <f t="shared" si="60"/>
        <v>0</v>
      </c>
    </row>
    <row r="295" spans="2:16" ht="15.75" hidden="1">
      <c r="B295" s="69"/>
      <c r="C295" s="65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99">
        <f t="shared" si="60"/>
        <v>0</v>
      </c>
    </row>
    <row r="296" spans="2:16" ht="15.75" hidden="1">
      <c r="B296" s="60" t="s">
        <v>22</v>
      </c>
      <c r="C296" s="65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99"/>
    </row>
    <row r="297" spans="2:16" ht="15.75" hidden="1">
      <c r="B297" s="101"/>
      <c r="C297" s="72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99">
        <f t="shared" si="60"/>
        <v>0</v>
      </c>
    </row>
    <row r="298" spans="2:16" ht="15.75" hidden="1">
      <c r="B298" s="69"/>
      <c r="C298" s="72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99">
        <f t="shared" si="60"/>
        <v>0</v>
      </c>
    </row>
    <row r="299" spans="2:16" ht="15.75" hidden="1">
      <c r="B299" s="103"/>
      <c r="C299" s="72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181">
        <f t="shared" si="60"/>
        <v>0</v>
      </c>
    </row>
    <row r="300" spans="2:16" ht="15.75">
      <c r="B300" s="74" t="s">
        <v>26</v>
      </c>
      <c r="C300" s="75"/>
      <c r="D300" s="76">
        <f>ROUND(SUM(D287:D299),0)</f>
        <v>0</v>
      </c>
      <c r="E300" s="76">
        <f aca="true" t="shared" si="61" ref="E300:O300">ROUND(SUM(E287:E299),0)</f>
        <v>0</v>
      </c>
      <c r="F300" s="76">
        <f t="shared" si="61"/>
        <v>0</v>
      </c>
      <c r="G300" s="76">
        <f t="shared" si="61"/>
        <v>0</v>
      </c>
      <c r="H300" s="76">
        <f t="shared" si="61"/>
        <v>0</v>
      </c>
      <c r="I300" s="76">
        <f t="shared" si="61"/>
        <v>0</v>
      </c>
      <c r="J300" s="76">
        <f t="shared" si="61"/>
        <v>0</v>
      </c>
      <c r="K300" s="76">
        <f t="shared" si="61"/>
        <v>0</v>
      </c>
      <c r="L300" s="76">
        <f t="shared" si="61"/>
        <v>0</v>
      </c>
      <c r="M300" s="76">
        <f t="shared" si="61"/>
        <v>0</v>
      </c>
      <c r="N300" s="76">
        <f t="shared" si="61"/>
        <v>0</v>
      </c>
      <c r="O300" s="76">
        <f t="shared" si="61"/>
        <v>0</v>
      </c>
      <c r="P300" s="76">
        <f>ROUND(SUM(P287:P299),0)</f>
        <v>0</v>
      </c>
    </row>
    <row r="301" spans="2:16" s="25" customFormat="1" ht="15.75">
      <c r="B301" s="77" t="s">
        <v>67</v>
      </c>
      <c r="C301" s="78"/>
      <c r="D301" s="76">
        <f aca="true" t="shared" si="62" ref="D301:P301">ROUND(D271+D285+D300,0)</f>
        <v>0</v>
      </c>
      <c r="E301" s="76">
        <f t="shared" si="62"/>
        <v>0</v>
      </c>
      <c r="F301" s="76">
        <f t="shared" si="62"/>
        <v>0</v>
      </c>
      <c r="G301" s="76">
        <f t="shared" si="62"/>
        <v>0</v>
      </c>
      <c r="H301" s="76">
        <f t="shared" si="62"/>
        <v>0</v>
      </c>
      <c r="I301" s="76">
        <f t="shared" si="62"/>
        <v>0</v>
      </c>
      <c r="J301" s="76">
        <f t="shared" si="62"/>
        <v>1973584</v>
      </c>
      <c r="K301" s="76">
        <f t="shared" si="62"/>
        <v>0</v>
      </c>
      <c r="L301" s="76">
        <f t="shared" si="62"/>
        <v>0</v>
      </c>
      <c r="M301" s="76">
        <f t="shared" si="62"/>
        <v>0</v>
      </c>
      <c r="N301" s="76">
        <f t="shared" si="62"/>
        <v>0</v>
      </c>
      <c r="O301" s="76">
        <f t="shared" si="62"/>
        <v>0</v>
      </c>
      <c r="P301" s="76">
        <f t="shared" si="62"/>
        <v>1973584</v>
      </c>
    </row>
    <row r="302" spans="2:16" s="18" customFormat="1" ht="15.75">
      <c r="B302" s="168"/>
      <c r="C302" s="168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6"/>
      <c r="P302" s="7"/>
    </row>
    <row r="303" spans="2:16" ht="15.75">
      <c r="B303" s="187" t="s">
        <v>68</v>
      </c>
      <c r="C303" s="188"/>
      <c r="D303" s="189">
        <f aca="true" t="shared" si="63" ref="D303:P303">D5+D44+D83+D121+D194+D227+D265</f>
        <v>143613253</v>
      </c>
      <c r="E303" s="189">
        <f t="shared" si="63"/>
        <v>4722756</v>
      </c>
      <c r="F303" s="189">
        <f t="shared" si="63"/>
        <v>0</v>
      </c>
      <c r="G303" s="189">
        <f t="shared" si="63"/>
        <v>0</v>
      </c>
      <c r="H303" s="189">
        <f t="shared" si="63"/>
        <v>545099</v>
      </c>
      <c r="I303" s="189">
        <f t="shared" si="63"/>
        <v>0</v>
      </c>
      <c r="J303" s="189">
        <f t="shared" si="63"/>
        <v>1941561</v>
      </c>
      <c r="K303" s="189">
        <f t="shared" si="63"/>
        <v>470962</v>
      </c>
      <c r="L303" s="189">
        <f t="shared" si="63"/>
        <v>0</v>
      </c>
      <c r="M303" s="189">
        <f t="shared" si="63"/>
        <v>0</v>
      </c>
      <c r="N303" s="189">
        <f t="shared" si="63"/>
        <v>0</v>
      </c>
      <c r="O303" s="189">
        <f t="shared" si="63"/>
        <v>5387869</v>
      </c>
      <c r="P303" s="189">
        <f t="shared" si="63"/>
        <v>156681500</v>
      </c>
    </row>
    <row r="304" spans="2:16" ht="5.25" customHeight="1">
      <c r="B304" s="190"/>
      <c r="C304" s="190"/>
      <c r="D304" s="191"/>
      <c r="E304" s="192"/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</row>
    <row r="305" spans="2:16" ht="15.75">
      <c r="B305" s="187" t="s">
        <v>69</v>
      </c>
      <c r="C305" s="187"/>
      <c r="D305" s="193">
        <f aca="true" t="shared" si="64" ref="D305:P305">SUM(D11+D50+D88+D131+D199+D232+D270)</f>
        <v>0</v>
      </c>
      <c r="E305" s="193">
        <f t="shared" si="64"/>
        <v>0</v>
      </c>
      <c r="F305" s="193">
        <f t="shared" si="64"/>
        <v>0</v>
      </c>
      <c r="G305" s="193">
        <f t="shared" si="64"/>
        <v>0</v>
      </c>
      <c r="H305" s="193">
        <f t="shared" si="64"/>
        <v>0</v>
      </c>
      <c r="I305" s="193">
        <f t="shared" si="64"/>
        <v>0</v>
      </c>
      <c r="J305" s="193">
        <f t="shared" si="64"/>
        <v>0</v>
      </c>
      <c r="K305" s="193">
        <f t="shared" si="64"/>
        <v>0</v>
      </c>
      <c r="L305" s="193">
        <f t="shared" si="64"/>
        <v>0</v>
      </c>
      <c r="M305" s="193">
        <f t="shared" si="64"/>
        <v>0</v>
      </c>
      <c r="N305" s="193">
        <f t="shared" si="64"/>
        <v>0</v>
      </c>
      <c r="O305" s="193">
        <f t="shared" si="64"/>
        <v>0</v>
      </c>
      <c r="P305" s="193">
        <f t="shared" si="64"/>
        <v>0</v>
      </c>
    </row>
    <row r="306" spans="2:16" ht="4.5" customHeight="1">
      <c r="B306" s="190"/>
      <c r="C306" s="190"/>
      <c r="D306" s="192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</row>
    <row r="307" spans="2:16" ht="15.75">
      <c r="B307" s="187" t="s">
        <v>70</v>
      </c>
      <c r="C307" s="187"/>
      <c r="D307" s="193">
        <f aca="true" t="shared" si="65" ref="D307:P307">D12+D51+D89+D132+D200+D233+D271</f>
        <v>143613253</v>
      </c>
      <c r="E307" s="193">
        <f t="shared" si="65"/>
        <v>4722756</v>
      </c>
      <c r="F307" s="193">
        <f t="shared" si="65"/>
        <v>0</v>
      </c>
      <c r="G307" s="193">
        <f t="shared" si="65"/>
        <v>0</v>
      </c>
      <c r="H307" s="193">
        <f t="shared" si="65"/>
        <v>545099</v>
      </c>
      <c r="I307" s="193">
        <f t="shared" si="65"/>
        <v>0</v>
      </c>
      <c r="J307" s="193">
        <f t="shared" si="65"/>
        <v>1941561</v>
      </c>
      <c r="K307" s="193">
        <f t="shared" si="65"/>
        <v>470962</v>
      </c>
      <c r="L307" s="193">
        <f t="shared" si="65"/>
        <v>0</v>
      </c>
      <c r="M307" s="193">
        <f t="shared" si="65"/>
        <v>0</v>
      </c>
      <c r="N307" s="193">
        <f t="shared" si="65"/>
        <v>0</v>
      </c>
      <c r="O307" s="193">
        <f t="shared" si="65"/>
        <v>5387869</v>
      </c>
      <c r="P307" s="193">
        <f t="shared" si="65"/>
        <v>156681500</v>
      </c>
    </row>
    <row r="308" spans="2:16" ht="5.25" customHeight="1">
      <c r="B308" s="187"/>
      <c r="C308" s="187"/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</row>
    <row r="309" spans="2:16" ht="15.75">
      <c r="B309" s="187" t="s">
        <v>71</v>
      </c>
      <c r="C309" s="187"/>
      <c r="D309" s="193">
        <f aca="true" t="shared" si="66" ref="D309:P309">D26+D65+D103+D159+D215+D247+D285</f>
        <v>206151</v>
      </c>
      <c r="E309" s="193">
        <f t="shared" si="66"/>
        <v>38046</v>
      </c>
      <c r="F309" s="193">
        <f t="shared" si="66"/>
        <v>0</v>
      </c>
      <c r="G309" s="193">
        <f t="shared" si="66"/>
        <v>0</v>
      </c>
      <c r="H309" s="193">
        <f t="shared" si="66"/>
        <v>0</v>
      </c>
      <c r="I309" s="193">
        <f t="shared" si="66"/>
        <v>0</v>
      </c>
      <c r="J309" s="193">
        <f t="shared" si="66"/>
        <v>32023</v>
      </c>
      <c r="K309" s="193">
        <f t="shared" si="66"/>
        <v>0</v>
      </c>
      <c r="L309" s="193">
        <f t="shared" si="66"/>
        <v>0</v>
      </c>
      <c r="M309" s="193">
        <f t="shared" si="66"/>
        <v>0</v>
      </c>
      <c r="N309" s="193">
        <f t="shared" si="66"/>
        <v>0</v>
      </c>
      <c r="O309" s="193">
        <f t="shared" si="66"/>
        <v>0</v>
      </c>
      <c r="P309" s="193">
        <f t="shared" si="66"/>
        <v>276220</v>
      </c>
    </row>
    <row r="310" spans="2:16" ht="6" customHeight="1">
      <c r="B310" s="187"/>
      <c r="C310" s="187"/>
      <c r="D310" s="193"/>
      <c r="E310" s="193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</row>
    <row r="311" spans="2:16" ht="15.75">
      <c r="B311" s="187" t="s">
        <v>72</v>
      </c>
      <c r="C311" s="187"/>
      <c r="D311" s="193">
        <f aca="true" t="shared" si="67" ref="D311:P311">D27+D66+D104+D160+D216+D248+D286</f>
        <v>143819404</v>
      </c>
      <c r="E311" s="193">
        <f t="shared" si="67"/>
        <v>4760802</v>
      </c>
      <c r="F311" s="193">
        <f t="shared" si="67"/>
        <v>0</v>
      </c>
      <c r="G311" s="193">
        <f t="shared" si="67"/>
        <v>0</v>
      </c>
      <c r="H311" s="193">
        <f t="shared" si="67"/>
        <v>545099</v>
      </c>
      <c r="I311" s="193">
        <f t="shared" si="67"/>
        <v>0</v>
      </c>
      <c r="J311" s="193">
        <f t="shared" si="67"/>
        <v>1973584</v>
      </c>
      <c r="K311" s="193">
        <f t="shared" si="67"/>
        <v>470962</v>
      </c>
      <c r="L311" s="193">
        <f t="shared" si="67"/>
        <v>0</v>
      </c>
      <c r="M311" s="193">
        <f t="shared" si="67"/>
        <v>0</v>
      </c>
      <c r="N311" s="193">
        <f t="shared" si="67"/>
        <v>0</v>
      </c>
      <c r="O311" s="193">
        <f t="shared" si="67"/>
        <v>5387869</v>
      </c>
      <c r="P311" s="193">
        <f t="shared" si="67"/>
        <v>156957720</v>
      </c>
    </row>
    <row r="312" spans="2:16" ht="6" customHeight="1">
      <c r="B312" s="190"/>
      <c r="C312" s="190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5"/>
      <c r="P312" s="194"/>
    </row>
    <row r="313" spans="2:16" s="18" customFormat="1" ht="15.75">
      <c r="B313" s="187" t="s">
        <v>73</v>
      </c>
      <c r="C313" s="187"/>
      <c r="D313" s="193">
        <f aca="true" t="shared" si="68" ref="D313:P313">D41+D80+D118+D191+D224+D262+D300</f>
        <v>0</v>
      </c>
      <c r="E313" s="193">
        <f t="shared" si="68"/>
        <v>0</v>
      </c>
      <c r="F313" s="193">
        <f t="shared" si="68"/>
        <v>0</v>
      </c>
      <c r="G313" s="193">
        <f t="shared" si="68"/>
        <v>0</v>
      </c>
      <c r="H313" s="193">
        <f t="shared" si="68"/>
        <v>0</v>
      </c>
      <c r="I313" s="193">
        <f t="shared" si="68"/>
        <v>0</v>
      </c>
      <c r="J313" s="193">
        <f t="shared" si="68"/>
        <v>0</v>
      </c>
      <c r="K313" s="193">
        <f t="shared" si="68"/>
        <v>0</v>
      </c>
      <c r="L313" s="193">
        <f t="shared" si="68"/>
        <v>0</v>
      </c>
      <c r="M313" s="193">
        <f t="shared" si="68"/>
        <v>0</v>
      </c>
      <c r="N313" s="193">
        <f t="shared" si="68"/>
        <v>0</v>
      </c>
      <c r="O313" s="193">
        <f t="shared" si="68"/>
        <v>0</v>
      </c>
      <c r="P313" s="193">
        <f t="shared" si="68"/>
        <v>0</v>
      </c>
    </row>
    <row r="314" spans="2:16" ht="4.5" customHeight="1">
      <c r="B314" s="190"/>
      <c r="C314" s="190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5"/>
      <c r="P314" s="194"/>
    </row>
    <row r="315" spans="2:16" s="18" customFormat="1" ht="15.75">
      <c r="B315" s="187" t="s">
        <v>74</v>
      </c>
      <c r="C315" s="187"/>
      <c r="D315" s="193">
        <f aca="true" t="shared" si="69" ref="D315:P315">D42+D81+D119+D192+D225+D263+D301</f>
        <v>143819404</v>
      </c>
      <c r="E315" s="193">
        <f t="shared" si="69"/>
        <v>4760802</v>
      </c>
      <c r="F315" s="193">
        <f t="shared" si="69"/>
        <v>0</v>
      </c>
      <c r="G315" s="193">
        <f t="shared" si="69"/>
        <v>0</v>
      </c>
      <c r="H315" s="193">
        <f t="shared" si="69"/>
        <v>545099</v>
      </c>
      <c r="I315" s="193">
        <f t="shared" si="69"/>
        <v>0</v>
      </c>
      <c r="J315" s="193">
        <f t="shared" si="69"/>
        <v>1973584</v>
      </c>
      <c r="K315" s="193">
        <f t="shared" si="69"/>
        <v>470962</v>
      </c>
      <c r="L315" s="193">
        <f t="shared" si="69"/>
        <v>0</v>
      </c>
      <c r="M315" s="193">
        <f t="shared" si="69"/>
        <v>0</v>
      </c>
      <c r="N315" s="193">
        <f t="shared" si="69"/>
        <v>0</v>
      </c>
      <c r="O315" s="193">
        <f t="shared" si="69"/>
        <v>5387869</v>
      </c>
      <c r="P315" s="193">
        <f t="shared" si="69"/>
        <v>156957720</v>
      </c>
    </row>
    <row r="316" spans="2:16" ht="6" customHeight="1">
      <c r="B316" s="190"/>
      <c r="C316" s="190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5"/>
      <c r="P316" s="194"/>
    </row>
  </sheetData>
  <printOptions/>
  <pageMargins left="0.25" right="0.25" top="0.25" bottom="0.25" header="0.3" footer="0.3"/>
  <pageSetup fitToHeight="0" fitToWidth="1" horizontalDpi="600" verticalDpi="600" orientation="landscape" scale="61" r:id="rId1"/>
  <headerFooter>
    <oddFooter>&amp;CPage &amp;P of &amp;N</oddFooter>
  </headerFooter>
  <rowBreaks count="3" manualBreakCount="3">
    <brk id="82" min="1" max="16383" man="1"/>
    <brk id="192" min="1" max="16383" man="1"/>
    <brk id="264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D'Agostino, Matt</dc:creator>
  <cp:keywords/>
  <dc:description/>
  <cp:lastModifiedBy>D'Agostino, Matt</cp:lastModifiedBy>
  <cp:lastPrinted>2018-01-18T15:57:31Z</cp:lastPrinted>
  <dcterms:created xsi:type="dcterms:W3CDTF">2018-01-18T15:53:56Z</dcterms:created>
  <dcterms:modified xsi:type="dcterms:W3CDTF">2018-01-18T15:57:35Z</dcterms:modified>
  <cp:category/>
  <cp:version/>
  <cp:contentType/>
  <cp:contentStatus/>
</cp:coreProperties>
</file>